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7125" windowWidth="8445" windowHeight="4380" tabRatio="735"/>
  </bookViews>
  <sheets>
    <sheet name="CĐKT" sheetId="45" r:id="rId1"/>
    <sheet name="BCKQKD" sheetId="44" r:id="rId2"/>
    <sheet name="LCTT" sheetId="46" r:id="rId3"/>
    <sheet name="Thuyết minh" sheetId="16" r:id="rId4"/>
    <sheet name="Trang9(CT2)" sheetId="50" r:id="rId5"/>
    <sheet name="11(Trang14)" sheetId="49" r:id="rId6"/>
    <sheet name="TSCD(trang11)" sheetId="38" r:id="rId7"/>
    <sheet name="VCSH" sheetId="41" r:id="rId8"/>
    <sheet name="thuyet minh (2)" sheetId="47" state="hidden" r:id="rId9"/>
    <sheet name="10000000" sheetId="19" state="veryHidden" r:id="rId10"/>
    <sheet name="20000000" sheetId="20" state="veryHidden" r:id="rId11"/>
    <sheet name="30000000" sheetId="23" state="veryHidden" r:id="rId12"/>
    <sheet name="40000000" sheetId="29" state="veryHidden" r:id="rId13"/>
    <sheet name="50000000" sheetId="30" state="veryHidden" r:id="rId14"/>
    <sheet name="60000000" sheetId="31" state="veryHidden" r:id="rId15"/>
    <sheet name="70000000" sheetId="32" state="veryHidden" r:id="rId16"/>
    <sheet name="80000000" sheetId="34" state="veryHidden" r:id="rId17"/>
    <sheet name="90000000" sheetId="35" state="veryHidden" r:id="rId18"/>
    <sheet name="~         " sheetId="42" state="veryHidden" r:id="rId19"/>
  </sheets>
  <definedNames>
    <definedName name="\T" localSheetId="18">#REF!</definedName>
    <definedName name="__Count" localSheetId="18">17</definedName>
    <definedName name="_1" localSheetId="18">#N/A</definedName>
    <definedName name="_10TRÒ_GIAÙ" localSheetId="18">#REF!</definedName>
    <definedName name="_11TRÒ_GIAÙ__VAT" localSheetId="18">#REF!</definedName>
    <definedName name="_2" localSheetId="18">#N/A</definedName>
    <definedName name="_23NA" localSheetId="18">#REF!</definedName>
    <definedName name="_23NB" localSheetId="18">#REF!</definedName>
    <definedName name="_23NC" localSheetId="18">#REF!</definedName>
    <definedName name="_2MAÕ_HAØNG" localSheetId="18">#REF!</definedName>
    <definedName name="_3MAÕ_SOÁ_THUEÁ" localSheetId="18">#REF!</definedName>
    <definedName name="_4ÑÔN_GIAÙ" localSheetId="18">#REF!</definedName>
    <definedName name="_5SOÁ_CTÖØ" localSheetId="18">#REF!</definedName>
    <definedName name="_6SOÁ_LÖÔÏNG" localSheetId="18">#REF!</definedName>
    <definedName name="_8TEÂN_KHAÙCH_HAØ" localSheetId="18">#REF!</definedName>
    <definedName name="_9THAØNH_TIEÀN" localSheetId="18">#REF!</definedName>
    <definedName name="_Builtin0" localSheetId="18">#REF!</definedName>
    <definedName name="_Builtin0" localSheetId="3">'Thuyết minh'!$1:$8</definedName>
    <definedName name="_Builtin0" localSheetId="8">#REF!</definedName>
    <definedName name="_Builtin0">#REF!</definedName>
    <definedName name="_Count" localSheetId="18">2</definedName>
    <definedName name="_deo1" localSheetId="18">#REF!</definedName>
    <definedName name="_deo10" localSheetId="18">#REF!</definedName>
    <definedName name="_deo2" localSheetId="18">#REF!</definedName>
    <definedName name="_deo3" localSheetId="18">#REF!</definedName>
    <definedName name="_deo4" localSheetId="18">#REF!</definedName>
    <definedName name="_deo5" localSheetId="18">#REF!</definedName>
    <definedName name="_deo6" localSheetId="18">#REF!</definedName>
    <definedName name="_deo7" localSheetId="18">#REF!</definedName>
    <definedName name="_deo8" localSheetId="18">#REF!</definedName>
    <definedName name="_deo9" localSheetId="18">#REF!</definedName>
    <definedName name="_E99999" localSheetId="18">#REF!</definedName>
    <definedName name="_Fill" localSheetId="18" hidden="1">#REF!</definedName>
    <definedName name="_Fill" hidden="1">#REF!</definedName>
    <definedName name="_xlnm._FilterDatabase" localSheetId="2" hidden="1">LCTT!$D$12:$E$19</definedName>
    <definedName name="_Key1" localSheetId="18" hidden="1">#REF!</definedName>
    <definedName name="_Key1" hidden="1">#REF!</definedName>
    <definedName name="_Key2" localSheetId="18" hidden="1">#REF!</definedName>
    <definedName name="_Key2" hidden="1">#REF!</definedName>
    <definedName name="_NCL100" localSheetId="18">#REF!</definedName>
    <definedName name="_NCL200" localSheetId="18">#REF!</definedName>
    <definedName name="_NCL250" localSheetId="18">#REF!</definedName>
    <definedName name="_NET2" localSheetId="18">#REF!</definedName>
    <definedName name="_NSO2" localSheetId="18" hidden="1">{"'Sheet1'!$L$16"}</definedName>
    <definedName name="_NSO2" localSheetId="8" hidden="1">{"'Sheet1'!$L$16"}</definedName>
    <definedName name="_NSO2" hidden="1">{"'Sheet1'!$L$16"}</definedName>
    <definedName name="_Order1" hidden="1">255</definedName>
    <definedName name="_Order2" hidden="1">255</definedName>
    <definedName name="_phi10" localSheetId="18">#REF!</definedName>
    <definedName name="_phi12" localSheetId="18">#REF!</definedName>
    <definedName name="_phi14" localSheetId="18">#REF!</definedName>
    <definedName name="_phi16" localSheetId="18">#REF!</definedName>
    <definedName name="_phi18" localSheetId="18">#REF!</definedName>
    <definedName name="_phi20" localSheetId="18">#REF!</definedName>
    <definedName name="_phi22" localSheetId="18">#REF!</definedName>
    <definedName name="_phi25" localSheetId="18">#REF!</definedName>
    <definedName name="_phi28" localSheetId="18">#REF!</definedName>
    <definedName name="_phi6" localSheetId="18">#REF!</definedName>
    <definedName name="_phi8" localSheetId="18">#REF!</definedName>
    <definedName name="_slg1" localSheetId="18">#REF!</definedName>
    <definedName name="_slg2" localSheetId="18">#REF!</definedName>
    <definedName name="_slg3" localSheetId="18">#REF!</definedName>
    <definedName name="_slg4" localSheetId="18">#REF!</definedName>
    <definedName name="_slg5" localSheetId="18">#REF!</definedName>
    <definedName name="_slg6" localSheetId="18">#REF!</definedName>
    <definedName name="_Sort" localSheetId="18" hidden="1">#REF!</definedName>
    <definedName name="_Sort" hidden="1">#REF!</definedName>
    <definedName name="_TB1" localSheetId="18">#REF!</definedName>
    <definedName name="_tct5" localSheetId="18">#REF!</definedName>
    <definedName name="_tz593" localSheetId="18">#REF!</definedName>
    <definedName name="_VL100" localSheetId="18">#REF!</definedName>
    <definedName name="_VL200" localSheetId="18">#REF!</definedName>
    <definedName name="_VL250" localSheetId="18">#REF!</definedName>
    <definedName name="a277Print_Titles" localSheetId="18">#REF!</definedName>
    <definedName name="AA" localSheetId="18">#REF!</definedName>
    <definedName name="ag15F80" localSheetId="18">#REF!</definedName>
    <definedName name="AS2DocOpenMode" hidden="1">"AS2DocumentEdit"</definedName>
    <definedName name="BAN" localSheetId="18">#REF!</definedName>
    <definedName name="Bang_cly" localSheetId="18">#REF!</definedName>
    <definedName name="Bang_CVC" localSheetId="18">#REF!</definedName>
    <definedName name="bang_gia" localSheetId="18">#REF!</definedName>
    <definedName name="Bang_travl" localSheetId="18">#REF!</definedName>
    <definedName name="bang1" localSheetId="18">#REF!</definedName>
    <definedName name="bang2" localSheetId="18">#REF!</definedName>
    <definedName name="bang3" localSheetId="18">#REF!</definedName>
    <definedName name="bang4" localSheetId="18">#REF!</definedName>
    <definedName name="bang5" localSheetId="18">#REF!</definedName>
    <definedName name="bang6" localSheetId="18">#REF!</definedName>
    <definedName name="bangchu" localSheetId="18">#REF!</definedName>
    <definedName name="BarData" localSheetId="18">#REF!</definedName>
    <definedName name="BB" localSheetId="18">#REF!</definedName>
    <definedName name="beta" localSheetId="18">#REF!</definedName>
    <definedName name="BINHTHANH1" localSheetId="18">#REF!</definedName>
    <definedName name="BINHTHANH2" localSheetId="18">#REF!</definedName>
    <definedName name="BLOCK1" localSheetId="18">#REF!</definedName>
    <definedName name="BLOCK2" localSheetId="18">#REF!</definedName>
    <definedName name="BLOCK3" localSheetId="18">#REF!</definedName>
    <definedName name="BookName" localSheetId="18">"BCTC Q2-2011.xls"</definedName>
    <definedName name="bt" localSheetId="18">#REF!</definedName>
    <definedName name="cc" localSheetId="18">#REF!</definedName>
    <definedName name="cd" localSheetId="18">#REF!</definedName>
    <definedName name="chay1" localSheetId="18">#REF!</definedName>
    <definedName name="chay10" localSheetId="18">#REF!</definedName>
    <definedName name="chay2" localSheetId="18">#REF!</definedName>
    <definedName name="chay3" localSheetId="18">#REF!</definedName>
    <definedName name="chay4" localSheetId="18">#REF!</definedName>
    <definedName name="chay5" localSheetId="18">#REF!</definedName>
    <definedName name="chay6" localSheetId="18">#REF!</definedName>
    <definedName name="chay7" localSheetId="18">#REF!</definedName>
    <definedName name="chay8" localSheetId="18">#REF!</definedName>
    <definedName name="chay9" localSheetId="18">#REF!</definedName>
    <definedName name="CHSO4" localSheetId="18">#REF!</definedName>
    <definedName name="coc" localSheetId="18">#REF!</definedName>
    <definedName name="Code" hidden="1">#REF!</definedName>
    <definedName name="COMMON" localSheetId="18">#REF!</definedName>
    <definedName name="CON_EQP_COS" localSheetId="18">#REF!</definedName>
    <definedName name="CPC" localSheetId="18">#REF!</definedName>
    <definedName name="CPVC100" localSheetId="18">#REF!</definedName>
    <definedName name="CS_10" localSheetId="18">#REF!</definedName>
    <definedName name="CS_100" localSheetId="18">#REF!</definedName>
    <definedName name="CS_10S" localSheetId="18">#REF!</definedName>
    <definedName name="CS_120" localSheetId="18">#REF!</definedName>
    <definedName name="CS_140" localSheetId="18">#REF!</definedName>
    <definedName name="CS_160" localSheetId="18">#REF!</definedName>
    <definedName name="CS_20" localSheetId="18">#REF!</definedName>
    <definedName name="CS_30" localSheetId="18">#REF!</definedName>
    <definedName name="CS_40" localSheetId="18">#REF!</definedName>
    <definedName name="CS_40S" localSheetId="18">#REF!</definedName>
    <definedName name="CS_5S" localSheetId="18">#REF!</definedName>
    <definedName name="CS_60" localSheetId="18">#REF!</definedName>
    <definedName name="CS_80" localSheetId="18">#REF!</definedName>
    <definedName name="CS_80S" localSheetId="18">#REF!</definedName>
    <definedName name="CS_STD" localSheetId="18">#REF!</definedName>
    <definedName name="CS_XS" localSheetId="18">#REF!</definedName>
    <definedName name="CS_XXS" localSheetId="18">#REF!</definedName>
    <definedName name="csd3p" localSheetId="18">#REF!</definedName>
    <definedName name="CTÖØ" localSheetId="18">#REF!</definedName>
    <definedName name="Cty_TNHH_HYDRO_AGRI" localSheetId="18">#REF!</definedName>
    <definedName name="CTY_VTKTNN_CAÀN_THÔ" localSheetId="18">#REF!</definedName>
    <definedName name="CUCHI" localSheetId="18">#REF!</definedName>
    <definedName name="cui" localSheetId="18">#REF!</definedName>
    <definedName name="cx" localSheetId="18">#REF!</definedName>
    <definedName name="data" localSheetId="18">#REF!</definedName>
    <definedName name="DATA_DATA2_List" localSheetId="18">#REF!</definedName>
    <definedName name="data1" hidden="1">#REF!</definedName>
    <definedName name="data2" hidden="1">#REF!</definedName>
    <definedName name="data3" hidden="1">#REF!</definedName>
    <definedName name="dd4x6" localSheetId="18">#REF!</definedName>
    <definedName name="DDAY" localSheetId="18">#REF!</definedName>
    <definedName name="ddia" localSheetId="18">#REF!</definedName>
    <definedName name="dg" localSheetId="18">#REF!</definedName>
    <definedName name="DGCTI592" localSheetId="18">#REF!</definedName>
    <definedName name="dh" localSheetId="18">#REF!</definedName>
    <definedName name="Discount" hidden="1">#REF!</definedName>
    <definedName name="display_area_2" hidden="1">#REF!</definedName>
    <definedName name="DM" localSheetId="18">#REF!</definedName>
    <definedName name="Document_array" localSheetId="18">{"Book1"}</definedName>
    <definedName name="Document_array" localSheetId="8">{"ÿÿÿÿÿ"}</definedName>
    <definedName name="Documents_array" localSheetId="18">#N/A</definedName>
    <definedName name="dongia" localSheetId="18">#REF!</definedName>
    <definedName name="ds3pnc" localSheetId="18">#REF!</definedName>
    <definedName name="ds3pvl" localSheetId="18">#REF!</definedName>
    <definedName name="DSTD_Clear" localSheetId="18">'~         '!DSTD_Clear</definedName>
    <definedName name="DSTD_Clear" localSheetId="8">'thuyet minh (2)'!DSTD_Clear</definedName>
    <definedName name="dtich1" localSheetId="18">#REF!</definedName>
    <definedName name="dtich2" localSheetId="18">#REF!</definedName>
    <definedName name="dtich3" localSheetId="18">#REF!</definedName>
    <definedName name="dtich4" localSheetId="18">#REF!</definedName>
    <definedName name="dtich5" localSheetId="18">#REF!</definedName>
    <definedName name="dtich6" localSheetId="18">#REF!</definedName>
    <definedName name="f" localSheetId="18">#REF!</definedName>
    <definedName name="f82E46" localSheetId="18">#REF!</definedName>
    <definedName name="FB" localSheetId="18">#REF!</definedName>
    <definedName name="FCode" hidden="1">#REF!</definedName>
    <definedName name="gd" localSheetId="18">#REF!</definedName>
    <definedName name="gia_tien" localSheetId="18">#REF!</definedName>
    <definedName name="gia_tien_BTN" localSheetId="18">#REF!</definedName>
    <definedName name="GOVAP1" localSheetId="18">#REF!</definedName>
    <definedName name="GOVAP2" localSheetId="18">#REF!</definedName>
    <definedName name="gtc" localSheetId="18">#REF!</definedName>
    <definedName name="h" localSheetId="18" hidden="1">{"'Sheet1'!$L$16"}</definedName>
    <definedName name="h" localSheetId="8" hidden="1">{"'Sheet1'!$L$16"}</definedName>
    <definedName name="h" hidden="1">{"'Sheet1'!$L$16"}</definedName>
    <definedName name="HCM" localSheetId="18">#REF!</definedName>
    <definedName name="HiddenRows" hidden="1">#REF!</definedName>
    <definedName name="HOCMON" localSheetId="18">#REF!</definedName>
    <definedName name="HOME_MANP" localSheetId="18">#REF!</definedName>
    <definedName name="HOMEOFFICE_COST" localSheetId="18">#REF!</definedName>
    <definedName name="HSSL" localSheetId="18">#REF!</definedName>
    <definedName name="HTML_CodePage" hidden="1">950</definedName>
    <definedName name="HTML_Control" localSheetId="18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8" hidden="1">{"'Sheet1'!$L$16"}</definedName>
    <definedName name="huy" localSheetId="8" hidden="1">{"'Sheet1'!$L$16"}</definedName>
    <definedName name="huy" hidden="1">{"'Sheet1'!$L$16"}</definedName>
    <definedName name="HUYHAN" localSheetId="18">#REF!</definedName>
    <definedName name="I" localSheetId="18">#REF!</definedName>
    <definedName name="iCount" localSheetId="18">3</definedName>
    <definedName name="IDLAB_COST" localSheetId="18">#REF!</definedName>
    <definedName name="INDMANP" localSheetId="18">#REF!</definedName>
    <definedName name="j" localSheetId="18">#REF!</definedName>
    <definedName name="K" localSheetId="18">#REF!</definedName>
    <definedName name="KA" localSheetId="18">#REF!</definedName>
    <definedName name="KE_HOACH_VON_PHU_THU" localSheetId="18">#REF!</definedName>
    <definedName name="L" localSheetId="18">#REF!</definedName>
    <definedName name="lan" localSheetId="18" hidden="1">{#N/A,#N/A,TRUE,"BT M200 da 10x20"}</definedName>
    <definedName name="lanhto" localSheetId="18">#REF!</definedName>
    <definedName name="list" localSheetId="18">#REF!</definedName>
    <definedName name="LO283K" localSheetId="18">#REF!</definedName>
    <definedName name="LO815K" localSheetId="18">#REF!</definedName>
    <definedName name="m" localSheetId="18">#REF!</definedName>
    <definedName name="M12cbnc" localSheetId="18">#REF!</definedName>
    <definedName name="M12cbvl" localSheetId="18">#REF!</definedName>
    <definedName name="ma" localSheetId="18">#REF!</definedName>
    <definedName name="MAHANG" localSheetId="18">#REF!</definedName>
    <definedName name="MAJ_CON_EQP" localSheetId="18">#REF!</definedName>
    <definedName name="MANPP" localSheetId="18">#REF!</definedName>
    <definedName name="MAÕCOÙ" localSheetId="18">#REF!</definedName>
    <definedName name="MAÕNÔÏ" localSheetId="18">#REF!</definedName>
    <definedName name="MATP_GT" localSheetId="18">#REF!</definedName>
    <definedName name="Mbn1p" localSheetId="18">#REF!</definedName>
    <definedName name="mh" localSheetId="18">#REF!</definedName>
    <definedName name="MNPP" localSheetId="18">#REF!</definedName>
    <definedName name="mongbang" localSheetId="18">#REF!</definedName>
    <definedName name="mongdon" localSheetId="18">#REF!</definedName>
    <definedName name="MST" localSheetId="18">#REF!</definedName>
    <definedName name="MUA" localSheetId="18">#REF!</definedName>
    <definedName name="N.THAÙNG" localSheetId="18">#REF!</definedName>
    <definedName name="NC" localSheetId="18">#REF!</definedName>
    <definedName name="nc1p" localSheetId="18">#REF!</definedName>
    <definedName name="nc3p" localSheetId="18">#REF!</definedName>
    <definedName name="NCBD100" localSheetId="18">#REF!</definedName>
    <definedName name="NCBD200" localSheetId="18">#REF!</definedName>
    <definedName name="NCBD250" localSheetId="18">#REF!</definedName>
    <definedName name="NCT_BKTC" localSheetId="18">#REF!</definedName>
    <definedName name="NET" localSheetId="18">#REF!</definedName>
    <definedName name="NET_1" localSheetId="18">#REF!</definedName>
    <definedName name="NET_ANA" localSheetId="18">#REF!</definedName>
    <definedName name="NET_ANA_1" localSheetId="18">#REF!</definedName>
    <definedName name="NET_ANA_2" localSheetId="18">#REF!</definedName>
    <definedName name="NG_THANG" localSheetId="18">#REF!</definedName>
    <definedName name="NGAØY" localSheetId="18">#REF!</definedName>
    <definedName name="NHAÂN_COÂNG" localSheetId="18">[0]!BTRAM</definedName>
    <definedName name="NHAÂN_COÂNG" localSheetId="8">[0]!BTRAM</definedName>
    <definedName name="NHAÄP" localSheetId="18">#REF!</definedName>
    <definedName name="nin14nc3p" localSheetId="18">#REF!</definedName>
    <definedName name="nin14vl3p" localSheetId="18">#REF!</definedName>
    <definedName name="nin190nc3p" localSheetId="18">#REF!</definedName>
    <definedName name="nin190vl3p" localSheetId="18">#REF!</definedName>
    <definedName name="nin2903p" localSheetId="18">#REF!</definedName>
    <definedName name="nin290nc3p" localSheetId="18">#REF!</definedName>
    <definedName name="nin290vl3p" localSheetId="18">#REF!</definedName>
    <definedName name="nindnc3p" localSheetId="18">#REF!</definedName>
    <definedName name="nindvl3p" localSheetId="18">#REF!</definedName>
    <definedName name="ninnc3p" localSheetId="18">#REF!</definedName>
    <definedName name="ninvl3p" localSheetId="18">#REF!</definedName>
    <definedName name="nlnc3p" localSheetId="18">#REF!</definedName>
    <definedName name="nlnc3pha" localSheetId="18">#REF!</definedName>
    <definedName name="nlvl3p" localSheetId="18">#REF!</definedName>
    <definedName name="nn1p" localSheetId="18">#REF!</definedName>
    <definedName name="nnnc3p" localSheetId="18">#REF!</definedName>
    <definedName name="nnvl3p" localSheetId="18">#REF!</definedName>
    <definedName name="NOÄI_DUNG" localSheetId="18">#REF!</definedName>
    <definedName name="none" localSheetId="18">#REF!</definedName>
    <definedName name="NPP" localSheetId="18">#REF!</definedName>
    <definedName name="NU" localSheetId="18">#REF!</definedName>
    <definedName name="NXT" localSheetId="18">#REF!</definedName>
    <definedName name="ong" localSheetId="18">#REF!</definedName>
    <definedName name="OrderTable" hidden="1">#REF!</definedName>
    <definedName name="PA" localSheetId="18">#REF!</definedName>
    <definedName name="panen" localSheetId="18">#REF!</definedName>
    <definedName name="PHUNHUAN" localSheetId="18">#REF!</definedName>
    <definedName name="PRICE" localSheetId="18">#REF!</definedName>
    <definedName name="_xlnm.Print_Titles" localSheetId="8">'thuyet minh (2)'!$1:$4</definedName>
    <definedName name="Print_Titles_MI" localSheetId="18">#REF!</definedName>
    <definedName name="PRINTA" localSheetId="18">#REF!</definedName>
    <definedName name="PRINTB" localSheetId="18">#REF!</definedName>
    <definedName name="PRINTC" localSheetId="18">#REF!</definedName>
    <definedName name="ProdForm" hidden="1">#REF!</definedName>
    <definedName name="Product" hidden="1">#REF!</definedName>
    <definedName name="PT_Duong" localSheetId="18">#REF!</definedName>
    <definedName name="ptdg" localSheetId="18">#REF!</definedName>
    <definedName name="PtichDTL" localSheetId="18">'~         '!PtichDTL</definedName>
    <definedName name="PtichDTL" localSheetId="8">'thuyet minh (2)'!PtichDTL</definedName>
    <definedName name="qh" localSheetId="18">#REF!</definedName>
    <definedName name="QUAN1" localSheetId="18">#REF!</definedName>
    <definedName name="QUAN10" localSheetId="18">#REF!</definedName>
    <definedName name="QUAN11" localSheetId="18">#REF!</definedName>
    <definedName name="QUAN12" localSheetId="18">#REF!</definedName>
    <definedName name="QUAN2" localSheetId="18">#REF!</definedName>
    <definedName name="QUAN4" localSheetId="18">#REF!</definedName>
    <definedName name="QUAN7" localSheetId="18">#REF!</definedName>
    <definedName name="QUAN8B" localSheetId="18">#REF!</definedName>
    <definedName name="QUANGTIEN2" localSheetId="18">#REF!</definedName>
    <definedName name="RCArea" hidden="1">#REF!</definedName>
    <definedName name="rong1" localSheetId="18">#REF!</definedName>
    <definedName name="rong2" localSheetId="18">#REF!</definedName>
    <definedName name="rong3" localSheetId="18">#REF!</definedName>
    <definedName name="rong4" localSheetId="18">#REF!</definedName>
    <definedName name="rong5" localSheetId="18">#REF!</definedName>
    <definedName name="rong6" localSheetId="18">#REF!</definedName>
    <definedName name="s" localSheetId="18">#REF!</definedName>
    <definedName name="san" localSheetId="18">#REF!</definedName>
    <definedName name="SCCR" localSheetId="18">#REF!</definedName>
    <definedName name="SCDT" localSheetId="18">#REF!</definedName>
    <definedName name="SCT_BKTC" localSheetId="18">#REF!</definedName>
    <definedName name="SEDI" localSheetId="18">#REF!</definedName>
    <definedName name="SHEÂ" localSheetId="18" hidden="1">{"'Sheet1'!$L$16"}</definedName>
    <definedName name="SHEÂ" localSheetId="8" hidden="1">{"'Sheet1'!$L$16"}</definedName>
    <definedName name="SHEÂ" hidden="1">{"'Sheet1'!$L$16"}</definedName>
    <definedName name="SheetName" localSheetId="18">"[BCTC Q2-2011.xls]~         "</definedName>
    <definedName name="slg" localSheetId="18">#REF!</definedName>
    <definedName name="solieu" localSheetId="18">#REF!</definedName>
    <definedName name="SORT" localSheetId="18">#REF!</definedName>
    <definedName name="SOTIEN_BKTC" localSheetId="18">#REF!</definedName>
    <definedName name="SpecialPrice" hidden="1">#REF!</definedName>
    <definedName name="sss" localSheetId="18">#REF!</definedName>
    <definedName name="SUMMARY" localSheetId="18">#REF!</definedName>
    <definedName name="SumNC" localSheetId="18">#REF!</definedName>
    <definedName name="T" localSheetId="18">#REF!</definedName>
    <definedName name="t101p" localSheetId="18">#REF!</definedName>
    <definedName name="t123p" localSheetId="18">#REF!</definedName>
    <definedName name="t141p" localSheetId="18">#REF!</definedName>
    <definedName name="t143p" localSheetId="18">#REF!</definedName>
    <definedName name="t14nc3p" localSheetId="18">#REF!</definedName>
    <definedName name="t14vl3p" localSheetId="18">#REF!</definedName>
    <definedName name="T44QUAN3" localSheetId="18">#REF!</definedName>
    <definedName name="T45GOVAP1" localSheetId="18">#REF!</definedName>
    <definedName name="T45HCUCHI" localSheetId="18">#REF!</definedName>
    <definedName name="T45HHOCMON" localSheetId="18">#REF!</definedName>
    <definedName name="T45QBINHCHANH" localSheetId="18">#REF!</definedName>
    <definedName name="T45QBINHTAN" localSheetId="18">#REF!</definedName>
    <definedName name="T45QBINHTHANH1" localSheetId="18">#REF!</definedName>
    <definedName name="T45QBINHTHANH2" localSheetId="18">#REF!</definedName>
    <definedName name="T45QGOVAP1" localSheetId="18">#REF!</definedName>
    <definedName name="T45QGOVAP2" localSheetId="18">#REF!</definedName>
    <definedName name="T45QPHUNHUAN" localSheetId="18">#REF!</definedName>
    <definedName name="T45QTANBINH2" localSheetId="18">#REF!</definedName>
    <definedName name="T45QTANHBINH1" localSheetId="18">#REF!</definedName>
    <definedName name="T45QTANPHU" localSheetId="18">#REF!</definedName>
    <definedName name="T45QTHUDUC1" localSheetId="18">#REF!</definedName>
    <definedName name="T45QTHUDUC2" localSheetId="18">#REF!</definedName>
    <definedName name="T45QUAN1" localSheetId="18">#REF!</definedName>
    <definedName name="T45QUAN10" localSheetId="18">#REF!</definedName>
    <definedName name="T45QUAN11" localSheetId="18">#REF!</definedName>
    <definedName name="T45QUAN12" localSheetId="18">#REF!</definedName>
    <definedName name="T45QUAN2" localSheetId="18">#REF!</definedName>
    <definedName name="T45QUAN3" localSheetId="18">#REF!</definedName>
    <definedName name="T45QUAN4" localSheetId="18">#REF!</definedName>
    <definedName name="T45QUAN6A" localSheetId="18">#REF!</definedName>
    <definedName name="T45QUAN6B" localSheetId="18">#REF!</definedName>
    <definedName name="T45QUAN7" localSheetId="18">#REF!</definedName>
    <definedName name="T45QUAN8B" localSheetId="18">#REF!</definedName>
    <definedName name="T45QUAN9" localSheetId="18">#REF!</definedName>
    <definedName name="TAM" localSheetId="18">'~         '!TAM</definedName>
    <definedName name="TAMTINH" localSheetId="18">#REF!</definedName>
    <definedName name="TANBINH1" localSheetId="18">#REF!</definedName>
    <definedName name="TANBINH2" localSheetId="18">#REF!</definedName>
    <definedName name="TANPHU" localSheetId="18">#REF!</definedName>
    <definedName name="TBA" localSheetId="18">#REF!</definedName>
    <definedName name="tbl_ProdInfo" hidden="1">#REF!</definedName>
    <definedName name="TC44HCUCHI" localSheetId="18">#REF!</definedName>
    <definedName name="TC44HHOCMON" localSheetId="18">#REF!</definedName>
    <definedName name="TC44QBINHCHANH" localSheetId="18">#REF!</definedName>
    <definedName name="TC44QBINHTAN" localSheetId="18">#REF!</definedName>
    <definedName name="TC44QBINHTHANH1" localSheetId="18">#REF!</definedName>
    <definedName name="TC44QBINHTHANH2" localSheetId="18">#REF!</definedName>
    <definedName name="TC44QGOVAP1" localSheetId="18">#REF!</definedName>
    <definedName name="TC44QGOVAP2" localSheetId="18">#REF!</definedName>
    <definedName name="TC44QPHUNHUAN" localSheetId="18">#REF!</definedName>
    <definedName name="TC44QTANBINH1" localSheetId="18">#REF!</definedName>
    <definedName name="TC44QTANBINH2" localSheetId="18">#REF!</definedName>
    <definedName name="TC44QTANPHU" localSheetId="18">#REF!</definedName>
    <definedName name="TC44QTHUDUC1" localSheetId="18">#REF!</definedName>
    <definedName name="TC44QTHUDUC2" localSheetId="18">#REF!</definedName>
    <definedName name="TC44QUAN1" localSheetId="18">#REF!</definedName>
    <definedName name="TC44QUAN10" localSheetId="18">#REF!</definedName>
    <definedName name="TC44QUAN11" localSheetId="18">#REF!</definedName>
    <definedName name="TC44QUAN12" localSheetId="18">#REF!</definedName>
    <definedName name="TC44QUAN2" localSheetId="18">#REF!</definedName>
    <definedName name="TC44QUAN32" localSheetId="18">#REF!</definedName>
    <definedName name="TC44QUAN4" localSheetId="18">#REF!</definedName>
    <definedName name="TC44QUAN5" localSheetId="18">#REF!</definedName>
    <definedName name="TC44QUAN6A" localSheetId="18">#REF!</definedName>
    <definedName name="TC44QUAN6B" localSheetId="18">#REF!</definedName>
    <definedName name="TC44QUAN7" localSheetId="18">#REF!</definedName>
    <definedName name="TC44QUAN8A" localSheetId="18">#REF!</definedName>
    <definedName name="TC44QUAN8B" localSheetId="18">#REF!</definedName>
    <definedName name="td1p" localSheetId="18">#REF!</definedName>
    <definedName name="td3p" localSheetId="18">#REF!</definedName>
    <definedName name="tenck" localSheetId="18">#REF!</definedName>
    <definedName name="TG" localSheetId="18">#REF!</definedName>
    <definedName name="tha" localSheetId="18" hidden="1">{"'Sheet1'!$L$16"}</definedName>
    <definedName name="tha" localSheetId="8" hidden="1">{"'Sheet1'!$L$16"}</definedName>
    <definedName name="tha" hidden="1">{"'Sheet1'!$L$16"}</definedName>
    <definedName name="thang" localSheetId="18">#REF!</definedName>
    <definedName name="thanhtien" localSheetId="18">#REF!</definedName>
    <definedName name="thepban" localSheetId="18">#REF!</definedName>
    <definedName name="thetichck" localSheetId="18">#REF!</definedName>
    <definedName name="THI" localSheetId="18">#REF!</definedName>
    <definedName name="thtich1" localSheetId="18">#REF!</definedName>
    <definedName name="thtich2" localSheetId="18">#REF!</definedName>
    <definedName name="thtich3" localSheetId="18">#REF!</definedName>
    <definedName name="thtich4" localSheetId="18">#REF!</definedName>
    <definedName name="thtich5" localSheetId="18">#REF!</definedName>
    <definedName name="thtich6" localSheetId="18">#REF!</definedName>
    <definedName name="THUDUC1" localSheetId="18">#REF!</definedName>
    <definedName name="THUDUC2" localSheetId="18">#REF!</definedName>
    <definedName name="TKCOÙ" localSheetId="18">#REF!</definedName>
    <definedName name="TKNÔÏ" localSheetId="18">#REF!</definedName>
    <definedName name="TKP" localSheetId="18">#REF!</definedName>
    <definedName name="TM" localSheetId="18">#REF!</definedName>
    <definedName name="TM" localSheetId="8">[0]!BTRAM</definedName>
    <definedName name="TMat" localSheetId="8">[0]!BTRAM</definedName>
    <definedName name="TON" localSheetId="18">#REF!</definedName>
    <definedName name="tongbt" localSheetId="18">#REF!</definedName>
    <definedName name="tongcong" localSheetId="18">#REF!</definedName>
    <definedName name="tongdientich" localSheetId="18">#REF!</definedName>
    <definedName name="tongthep" localSheetId="18">#REF!</definedName>
    <definedName name="tongthetich" localSheetId="18">#REF!</definedName>
    <definedName name="TOP" localSheetId="18">#REF!</definedName>
    <definedName name="total" localSheetId="18">#REF!</definedName>
    <definedName name="tr" localSheetId="18">'~         '!tr</definedName>
    <definedName name="tr" localSheetId="8">'thuyet minh (2)'!tr</definedName>
    <definedName name="TRAM" localSheetId="18">#REF!</definedName>
    <definedName name="TT" localSheetId="18">#REF!</definedName>
    <definedName name="TT_1p" localSheetId="18">#REF!</definedName>
    <definedName name="ttam" localSheetId="18">#REF!</definedName>
    <definedName name="TUAN45" localSheetId="18">#REF!</definedName>
    <definedName name="TUAN46" localSheetId="18">#REF!</definedName>
    <definedName name="TUAN48" localSheetId="18">#REF!</definedName>
    <definedName name="TXB11QBINHCHANH" localSheetId="18">#REF!</definedName>
    <definedName name="TXB11QBINHTAN" localSheetId="18">#REF!</definedName>
    <definedName name="TXB11QBINHTHANH1" localSheetId="18">#REF!</definedName>
    <definedName name="TXB11QBINHTHANH2" localSheetId="18">#REF!</definedName>
    <definedName name="TXB11QCUCHI" localSheetId="18">#REF!</definedName>
    <definedName name="TXB11QGOVAP1" localSheetId="18">#REF!</definedName>
    <definedName name="TXB11QGOVAP2" localSheetId="18">#REF!</definedName>
    <definedName name="TXB11QHOCMON" localSheetId="18">#REF!</definedName>
    <definedName name="TXB11QPHUNHUAN" localSheetId="18">#REF!</definedName>
    <definedName name="TXB11QTANBINH1" localSheetId="18">#REF!</definedName>
    <definedName name="TXB11QTANBINH2" localSheetId="18">#REF!</definedName>
    <definedName name="TXB11QTANPHU" localSheetId="18">#REF!</definedName>
    <definedName name="TXB11QTHUDUC1" localSheetId="18">#REF!</definedName>
    <definedName name="TXB11QTHUDUC2" localSheetId="18">#REF!</definedName>
    <definedName name="TXB11QUAN1" localSheetId="18">#REF!</definedName>
    <definedName name="TXB11QUAN10" localSheetId="18">#REF!</definedName>
    <definedName name="TXB11QUAN11" localSheetId="18">#REF!</definedName>
    <definedName name="TXB11QUAN12" localSheetId="18">#REF!</definedName>
    <definedName name="TXB11QUAN2" localSheetId="18">#REF!</definedName>
    <definedName name="TXB11QUAN4" localSheetId="18">#REF!</definedName>
    <definedName name="TXB11QUAN6B" localSheetId="18">#REF!</definedName>
    <definedName name="TXB11QUAN7" localSheetId="18">#REF!</definedName>
    <definedName name="TXB11QUAN8A" localSheetId="18">#REF!</definedName>
    <definedName name="TXB11QUAN8B" localSheetId="18">#REF!</definedName>
    <definedName name="TXB44QUAN5" localSheetId="18">#REF!</definedName>
    <definedName name="TXB44QUAN6A" localSheetId="18">#REF!</definedName>
    <definedName name="TXL" localSheetId="18">'~         '!TXL</definedName>
    <definedName name="TXL" localSheetId="8">'thuyet minh (2)'!TXL</definedName>
    <definedName name="ty_le" localSheetId="18">#REF!</definedName>
    <definedName name="ty_le_BTN" localSheetId="18">#REF!</definedName>
    <definedName name="Ty_le1" localSheetId="18">#REF!</definedName>
    <definedName name="USD" localSheetId="18">#REF!</definedName>
    <definedName name="VAT" localSheetId="18">#REF!</definedName>
    <definedName name="vl1p" localSheetId="18">#REF!</definedName>
    <definedName name="vl3p" localSheetId="18">#REF!</definedName>
    <definedName name="VND" localSheetId="18">#REF!</definedName>
    <definedName name="VT" localSheetId="18">#REF!</definedName>
    <definedName name="W" localSheetId="18">#REF!</definedName>
    <definedName name="wrn.chi._.tiÆt." localSheetId="18" hidden="1">{#N/A,#N/A,FALSE,"Chi tiÆt"}</definedName>
    <definedName name="wrn.chi._.tiÆt." localSheetId="8" hidden="1">{#N/A,#N/A,FALSE,"Chi tiÆt"}</definedName>
    <definedName name="wrn.chi._.tiÆt." hidden="1">{#N/A,#N/A,FALSE,"Chi tiÆt"}</definedName>
    <definedName name="wrn.vd." localSheetId="18" hidden="1">{#N/A,#N/A,TRUE,"BT M200 da 10x20"}</definedName>
    <definedName name="wrn.vd." localSheetId="8" hidden="1">{#N/A,#N/A,TRUE,"BT M200 da 10x20"}</definedName>
    <definedName name="wrn.vd." hidden="1">{#N/A,#N/A,TRUE,"BT M200 da 10x20"}</definedName>
    <definedName name="X" localSheetId="18">#REF!</definedName>
    <definedName name="xignc3p" localSheetId="18">#REF!</definedName>
    <definedName name="xigvl3p" localSheetId="18">#REF!</definedName>
    <definedName name="xin2903p" localSheetId="18">#REF!</definedName>
    <definedName name="xin290nc3p" localSheetId="18">#REF!</definedName>
    <definedName name="xin290vl3p" localSheetId="18">#REF!</definedName>
    <definedName name="xinnc3p" localSheetId="18">#REF!</definedName>
    <definedName name="xinvl3p" localSheetId="18">#REF!</definedName>
    <definedName name="xit2nc3p" localSheetId="18">#REF!</definedName>
    <definedName name="xit2vl3p" localSheetId="18">#REF!</definedName>
    <definedName name="xitnc3p" localSheetId="18">#REF!</definedName>
    <definedName name="xitvl3p" localSheetId="18">#REF!</definedName>
    <definedName name="xlbs" localSheetId="18">#REF!</definedName>
    <definedName name="XUAÁT" localSheetId="18">#REF!</definedName>
    <definedName name="z" localSheetId="18">#REF!</definedName>
    <definedName name="ZYX" localSheetId="18">#REF!</definedName>
    <definedName name="ZZZ" localSheetId="18">#REF!</definedName>
    <definedName name="전" localSheetId="18">#REF!</definedName>
    <definedName name="주택사업본부" localSheetId="18">#REF!</definedName>
    <definedName name="철구사업본부" localSheetId="18">#REF!</definedName>
  </definedNames>
  <calcPr calcId="124519"/>
</workbook>
</file>

<file path=xl/calcChain.xml><?xml version="1.0" encoding="utf-8"?>
<calcChain xmlns="http://schemas.openxmlformats.org/spreadsheetml/2006/main">
  <c r="G2" i="38"/>
  <c r="G32" i="50"/>
  <c r="G18"/>
  <c r="E17"/>
  <c r="E16"/>
  <c r="H239" i="16" l="1"/>
  <c r="G208"/>
  <c r="G212" s="1"/>
  <c r="G72"/>
  <c r="G468"/>
  <c r="D62" i="45"/>
  <c r="K59" i="41"/>
  <c r="I59"/>
  <c r="A7" i="38"/>
  <c r="A5" i="41" s="1"/>
  <c r="H67" i="16"/>
  <c r="H72" s="1"/>
  <c r="I167" i="47"/>
  <c r="I168" s="1"/>
  <c r="G4" i="49"/>
  <c r="R2" i="41"/>
  <c r="R1"/>
  <c r="A3" i="49"/>
  <c r="A2"/>
  <c r="A1"/>
  <c r="E86" i="16"/>
  <c r="H402"/>
  <c r="H461" s="1"/>
  <c r="H466" s="1"/>
  <c r="H470" s="1"/>
  <c r="H474" s="1"/>
  <c r="G402"/>
  <c r="G461" s="1"/>
  <c r="G466" s="1"/>
  <c r="G470" s="1"/>
  <c r="G474" s="1"/>
  <c r="N58" i="41"/>
  <c r="O59"/>
  <c r="P59"/>
  <c r="Q59"/>
  <c r="H70" i="16"/>
  <c r="F58" i="41"/>
  <c r="H58"/>
  <c r="K167" i="47"/>
  <c r="K168" s="1"/>
  <c r="A67" i="45"/>
  <c r="H451" i="16"/>
  <c r="G448"/>
  <c r="G450"/>
  <c r="G426"/>
  <c r="G427"/>
  <c r="G436"/>
  <c r="G440"/>
  <c r="G437"/>
  <c r="G438"/>
  <c r="H441"/>
  <c r="R37" i="41"/>
  <c r="R30"/>
  <c r="R31"/>
  <c r="R32"/>
  <c r="R33"/>
  <c r="R34"/>
  <c r="R35"/>
  <c r="R36"/>
  <c r="A2" i="47"/>
  <c r="A3"/>
  <c r="I16"/>
  <c r="I14" s="1"/>
  <c r="K16"/>
  <c r="K14" s="1"/>
  <c r="I26"/>
  <c r="K26"/>
  <c r="K35"/>
  <c r="K36" s="1"/>
  <c r="I40"/>
  <c r="I49" s="1"/>
  <c r="I51" s="1"/>
  <c r="K40"/>
  <c r="K49"/>
  <c r="K50" s="1"/>
  <c r="I48"/>
  <c r="K123"/>
  <c r="K124"/>
  <c r="K125"/>
  <c r="K126"/>
  <c r="G128"/>
  <c r="I128"/>
  <c r="K130"/>
  <c r="K131"/>
  <c r="K132"/>
  <c r="K133"/>
  <c r="G134"/>
  <c r="I134"/>
  <c r="G136"/>
  <c r="I136"/>
  <c r="K143"/>
  <c r="K144"/>
  <c r="K145"/>
  <c r="K146"/>
  <c r="K147"/>
  <c r="I148"/>
  <c r="K150"/>
  <c r="K151"/>
  <c r="K152"/>
  <c r="K153"/>
  <c r="K154"/>
  <c r="I155"/>
  <c r="K155"/>
  <c r="I157"/>
  <c r="I161"/>
  <c r="I162" s="1"/>
  <c r="K161"/>
  <c r="K162" s="1"/>
  <c r="J167"/>
  <c r="I173"/>
  <c r="I172" s="1"/>
  <c r="I179" s="1"/>
  <c r="K173"/>
  <c r="K172"/>
  <c r="K179" s="1"/>
  <c r="K184"/>
  <c r="K185"/>
  <c r="K186"/>
  <c r="K187"/>
  <c r="K188"/>
  <c r="K189"/>
  <c r="K190"/>
  <c r="K191"/>
  <c r="E194"/>
  <c r="I203"/>
  <c r="K203"/>
  <c r="I207"/>
  <c r="K207"/>
  <c r="I213"/>
  <c r="K213"/>
  <c r="K206" s="1"/>
  <c r="K217" s="1"/>
  <c r="I273"/>
  <c r="I274" s="1"/>
  <c r="K274"/>
  <c r="K281"/>
  <c r="I286"/>
  <c r="I287" s="1"/>
  <c r="J286"/>
  <c r="K286"/>
  <c r="K287" s="1"/>
  <c r="I291"/>
  <c r="I293" s="1"/>
  <c r="K291"/>
  <c r="K293" s="1"/>
  <c r="I296"/>
  <c r="I297" s="1"/>
  <c r="K296"/>
  <c r="K297" s="1"/>
  <c r="I301"/>
  <c r="I302" s="1"/>
  <c r="K301"/>
  <c r="K302" s="1"/>
  <c r="I306"/>
  <c r="I307"/>
  <c r="I308" s="1"/>
  <c r="I310" s="1"/>
  <c r="K307"/>
  <c r="K310"/>
  <c r="J316"/>
  <c r="K316"/>
  <c r="K317" s="1"/>
  <c r="J321"/>
  <c r="K321"/>
  <c r="K322" s="1"/>
  <c r="J326"/>
  <c r="K326"/>
  <c r="K327" s="1"/>
  <c r="K331"/>
  <c r="K333"/>
  <c r="I333"/>
  <c r="J337"/>
  <c r="K337"/>
  <c r="K338" s="1"/>
  <c r="I347"/>
  <c r="K347"/>
  <c r="I353"/>
  <c r="K353"/>
  <c r="J356"/>
  <c r="K356"/>
  <c r="K357" s="1"/>
  <c r="J361"/>
  <c r="K361"/>
  <c r="K362" s="1"/>
  <c r="I366"/>
  <c r="I367" s="1"/>
  <c r="K366"/>
  <c r="K367" s="1"/>
  <c r="I371"/>
  <c r="I372" s="1"/>
  <c r="K371"/>
  <c r="K372" s="1"/>
  <c r="I376"/>
  <c r="I377" s="1"/>
  <c r="K376"/>
  <c r="K377" s="1"/>
  <c r="D21" i="41"/>
  <c r="E21"/>
  <c r="E29" s="1"/>
  <c r="E59"/>
  <c r="F21"/>
  <c r="F29" s="1"/>
  <c r="G21"/>
  <c r="G29" s="1"/>
  <c r="G59"/>
  <c r="H29"/>
  <c r="I29"/>
  <c r="K29"/>
  <c r="M29"/>
  <c r="M59"/>
  <c r="O29"/>
  <c r="P29"/>
  <c r="Q29"/>
  <c r="H459" i="16"/>
  <c r="H455"/>
  <c r="H432"/>
  <c r="H428"/>
  <c r="H422"/>
  <c r="H418"/>
  <c r="H414"/>
  <c r="A2"/>
  <c r="A2" i="41" s="1"/>
  <c r="A3" i="16"/>
  <c r="A3" i="41" s="1"/>
  <c r="A63" i="45"/>
  <c r="A62"/>
  <c r="A61"/>
  <c r="R16" i="41"/>
  <c r="R17"/>
  <c r="A4"/>
  <c r="R19"/>
  <c r="R18"/>
  <c r="R15"/>
  <c r="R14"/>
  <c r="R13"/>
  <c r="R12"/>
  <c r="L184" i="47"/>
  <c r="K128"/>
  <c r="K148"/>
  <c r="K158" s="1"/>
  <c r="H468" i="16"/>
  <c r="J58" i="41"/>
  <c r="K194" i="47" l="1"/>
  <c r="K157"/>
  <c r="K134"/>
  <c r="G137"/>
  <c r="K31"/>
  <c r="R21" i="41"/>
  <c r="I206" i="47"/>
  <c r="I217" s="1"/>
  <c r="I158"/>
  <c r="K136"/>
  <c r="I137"/>
  <c r="I31"/>
  <c r="F59" i="41"/>
  <c r="H59"/>
  <c r="G428" i="16"/>
  <c r="G451"/>
  <c r="G441"/>
  <c r="G229"/>
  <c r="G281" s="1"/>
  <c r="I326" i="47"/>
  <c r="I327" s="1"/>
  <c r="G1" i="49"/>
  <c r="G2"/>
  <c r="G418" i="16"/>
  <c r="I321" i="47"/>
  <c r="I322" s="1"/>
  <c r="D58" i="41"/>
  <c r="I356" i="47"/>
  <c r="I357" s="1"/>
  <c r="G455" i="16"/>
  <c r="G459"/>
  <c r="I361" i="47"/>
  <c r="I362" s="1"/>
  <c r="K137"/>
  <c r="G432" i="16"/>
  <c r="I337" i="47"/>
  <c r="I338" s="1"/>
  <c r="G422" i="16"/>
  <c r="N59" i="41"/>
  <c r="I316" i="47"/>
  <c r="I317" s="1"/>
  <c r="D29" i="41"/>
  <c r="R29" s="1"/>
  <c r="G86" i="16"/>
  <c r="H208" s="1"/>
  <c r="G414"/>
  <c r="G218"/>
  <c r="E134" i="45" l="1"/>
  <c r="D59" i="41"/>
  <c r="G412" i="16"/>
  <c r="G416" s="1"/>
  <c r="G420" s="1"/>
  <c r="G424" s="1"/>
  <c r="G430" s="1"/>
  <c r="G434" s="1"/>
  <c r="G446" s="1"/>
  <c r="G453" s="1"/>
  <c r="G457" s="1"/>
  <c r="I35" i="47"/>
  <c r="I36" s="1"/>
  <c r="G70" i="16"/>
  <c r="H218"/>
  <c r="H281" s="1"/>
  <c r="H212"/>
  <c r="L58" i="41" l="1"/>
  <c r="L59" s="1"/>
  <c r="H412" i="16"/>
  <c r="H416" s="1"/>
  <c r="H420" s="1"/>
  <c r="H424" s="1"/>
  <c r="H430" s="1"/>
  <c r="H434" s="1"/>
  <c r="H446" s="1"/>
  <c r="H453" s="1"/>
  <c r="H229"/>
  <c r="R58" i="41" l="1"/>
  <c r="J59" l="1"/>
  <c r="R59"/>
  <c r="D134" i="45"/>
</calcChain>
</file>

<file path=xl/comments1.xml><?xml version="1.0" encoding="utf-8"?>
<comments xmlns="http://schemas.openxmlformats.org/spreadsheetml/2006/main">
  <authors>
    <author>winxp3</author>
  </authors>
  <commentList>
    <comment ref="H291" authorId="0">
      <text>
        <r>
          <rPr>
            <b/>
            <sz val="8"/>
            <color indexed="81"/>
            <rFont val="Tahoma"/>
            <family val="2"/>
          </rPr>
          <t>winxp3:</t>
        </r>
        <r>
          <rPr>
            <sz val="8"/>
            <color indexed="81"/>
            <rFont val="Tahoma"/>
            <family val="2"/>
          </rPr>
          <t xml:space="preserve">
Chi nhánh phía nam 20.000.000</t>
        </r>
      </text>
    </comment>
  </commentList>
</comments>
</file>

<file path=xl/sharedStrings.xml><?xml version="1.0" encoding="utf-8"?>
<sst xmlns="http://schemas.openxmlformats.org/spreadsheetml/2006/main" count="1186" uniqueCount="618">
  <si>
    <t>Quỹ khen thưởng phúc lợi</t>
  </si>
  <si>
    <t>Lại Thị thơ</t>
  </si>
  <si>
    <t>Chi phí xây dựng cơ bản dở dang</t>
  </si>
  <si>
    <t>Doanh thu hoạt động tài chính</t>
  </si>
  <si>
    <t>Chi phí tài chính</t>
  </si>
  <si>
    <t>Chi phí quản lý doanh nghiệp</t>
  </si>
  <si>
    <t>Chi phí khác</t>
  </si>
  <si>
    <t>BÁO CÁO TÀI CHÍNH</t>
  </si>
  <si>
    <t>BẢNG CÂN ĐỐI KẾ TOÁN</t>
  </si>
  <si>
    <t>TÀI SẢN</t>
  </si>
  <si>
    <t>MÃ SỐ</t>
  </si>
  <si>
    <t>THUYẾT MINH</t>
  </si>
  <si>
    <t>A. TÀI SẢN NGẮN HẠN</t>
  </si>
  <si>
    <t>B. TÀI SẢN DÀI HẠN</t>
  </si>
  <si>
    <t>TỔNG CỘNG TÀI SẢN (270=100+200)</t>
  </si>
  <si>
    <t>NGUỒN VỐN</t>
  </si>
  <si>
    <t>TỔNG CỘNG NGUỒN VỐN (440=300+400)</t>
  </si>
  <si>
    <t>CHỈ TIÊU</t>
  </si>
  <si>
    <t>BẢN THUYẾT MINH BÁO CÁO TÀI CHÍNH</t>
  </si>
  <si>
    <t>Tăng giảm tài sản cố định vô hình</t>
  </si>
  <si>
    <t>Nguyên giá TSCĐ vô hình</t>
  </si>
  <si>
    <t>CÔNG TY CỔ PHẦN LICOGI 13</t>
  </si>
  <si>
    <t>Tel: 04 35 534 369             Fax: 04 38 544 107</t>
  </si>
  <si>
    <t>Đơn vị tính : VND</t>
  </si>
  <si>
    <t>Tổng Giám đốc</t>
  </si>
  <si>
    <t>Kế toán trưởng</t>
  </si>
  <si>
    <t>Người lập biểu</t>
  </si>
  <si>
    <t>Nguyễn Thị Thơm</t>
  </si>
  <si>
    <t>- Tăng do chuyển từ TSCĐ thuê TC</t>
  </si>
  <si>
    <t>Đơn vị tính: VND</t>
  </si>
  <si>
    <t>VND</t>
  </si>
  <si>
    <t>Văn phòng Công ty</t>
  </si>
  <si>
    <t>Ngân hàng Công thương Thanh Xuân</t>
  </si>
  <si>
    <t>Nguyên vật liệu chính</t>
  </si>
  <si>
    <t>Nguyên vật liệu phụ</t>
  </si>
  <si>
    <t>Nhiên liệu</t>
  </si>
  <si>
    <t>Công cụ, dụng cụ</t>
  </si>
  <si>
    <t>Thành phẩm tồn kho</t>
  </si>
  <si>
    <t>Tăng, giảm tài sản cố định thuê tài chính</t>
  </si>
  <si>
    <t>Nguyên giá</t>
  </si>
  <si>
    <t>- Thuê tài chính trong năm</t>
  </si>
  <si>
    <t>- Mua lại TSCĐ thuê tài chính</t>
  </si>
  <si>
    <t>- Trả lại TSCĐ thuê tài chính</t>
  </si>
  <si>
    <t>Phần mềm 
kế toán</t>
  </si>
  <si>
    <t>Ngân hàng Thương mại Cổ phần Kỹ thương Việt Nam</t>
  </si>
  <si>
    <t>Thuế GTGT hàng bán nội địa</t>
  </si>
  <si>
    <t>Thuế nhà đất và tiền thuê đất</t>
  </si>
  <si>
    <t>Các loại thuế khác</t>
  </si>
  <si>
    <t>Thuế tài nguyên</t>
  </si>
  <si>
    <t>Kinh phí Công đoàn</t>
  </si>
  <si>
    <t>Phải trả khác</t>
  </si>
  <si>
    <t>Sở Giao dịch Ngân hàng Nông nghiệp và Phát triển nông thôn</t>
  </si>
  <si>
    <t xml:space="preserve">Văn phòng Công ty </t>
  </si>
  <si>
    <t>Ngân hàng Thương mại Cổ phần Quân đội</t>
  </si>
  <si>
    <t>Tổng Công ty Xây dựng và Phát triển hạ tầng</t>
  </si>
  <si>
    <t>Công ty cho thuê tài chính Ngân hàng NN và PTNT Việt Nam</t>
  </si>
  <si>
    <t>Vốn góp của các đối tượng khác</t>
  </si>
  <si>
    <t>Vốn góp đầu năm</t>
  </si>
  <si>
    <t>Dư Có TK Tạm ứng - Nguyễn Văn Vệ</t>
  </si>
  <si>
    <t>Thuế GTGT hàng bán nhập khẩu</t>
  </si>
  <si>
    <t>Giảm khác</t>
  </si>
  <si>
    <t>Chi phí thuế thu nhập doanh nghiệp hiện hành</t>
  </si>
  <si>
    <t>Phí và lệ phí</t>
  </si>
  <si>
    <t>TM</t>
  </si>
  <si>
    <t>Các khoản phải thu ngắn hạn</t>
  </si>
  <si>
    <t>2.1</t>
  </si>
  <si>
    <t>2.2</t>
  </si>
  <si>
    <t>2.3</t>
  </si>
  <si>
    <t>2.4</t>
  </si>
  <si>
    <t>2.10</t>
  </si>
  <si>
    <t>2.11</t>
  </si>
  <si>
    <t>V.1</t>
  </si>
  <si>
    <t>V.2</t>
  </si>
  <si>
    <t>V.3</t>
  </si>
  <si>
    <t>V.4</t>
  </si>
  <si>
    <t>V.5</t>
  </si>
  <si>
    <t>V.6</t>
  </si>
  <si>
    <t>V.7</t>
  </si>
  <si>
    <t>V.9</t>
  </si>
  <si>
    <t>V.13</t>
  </si>
  <si>
    <t>V.15</t>
  </si>
  <si>
    <t>V.17</t>
  </si>
  <si>
    <t>V.18</t>
  </si>
  <si>
    <t>70</t>
  </si>
  <si>
    <t>Thuế TNDN</t>
  </si>
  <si>
    <t>Cộng thuế và các khoản phải thu Nhà nước</t>
  </si>
  <si>
    <t>Thông tin khác</t>
  </si>
  <si>
    <t>Tel: 04 3 5534 369                        Fax: 043 8 544 107</t>
  </si>
  <si>
    <t>Mẫu số B 09a - DN</t>
  </si>
  <si>
    <t>Thiết bị, dụng
 cụ quản lý</t>
  </si>
  <si>
    <t xml:space="preserve"> - Góp vốn bằng TSCĐ cho công ty con</t>
  </si>
  <si>
    <t xml:space="preserve"> - Góp vốn bằng TSCĐ cho Công ty con</t>
  </si>
  <si>
    <t>Số dư ngày 01/01/2010</t>
  </si>
  <si>
    <t>Đơn vị tính: VNĐ</t>
  </si>
  <si>
    <t>Vốn nhà nước</t>
  </si>
  <si>
    <t>*** Khoi dau ***</t>
  </si>
  <si>
    <t>*** Dong lai ***</t>
  </si>
  <si>
    <t>*** Doan macro sao chep ***</t>
  </si>
  <si>
    <t xml:space="preserve">~         </t>
  </si>
  <si>
    <t/>
  </si>
  <si>
    <t>[MacroVirus.xls]~         !$E$26</t>
  </si>
  <si>
    <t>Vật liệu nổ</t>
  </si>
  <si>
    <t>Các khoản ký cược ký quỹ ngắn hạn</t>
  </si>
  <si>
    <t>Các khoản phải trả, phải nộp khác</t>
  </si>
  <si>
    <t>2.12</t>
  </si>
  <si>
    <t>Phương tiện 
vận tải</t>
  </si>
  <si>
    <t>Thông tin bổ sung cho các khoản mục trình bày trong Báo cáo kết quả hoạt động kinh doanh</t>
  </si>
  <si>
    <t>Phương tiện
vận tải</t>
  </si>
  <si>
    <t>Công ty CP Vật liệu xây dựng và Phụ gia - Licogi 13 - IMAG</t>
  </si>
  <si>
    <t>Đầu tư vào Công ty con</t>
  </si>
  <si>
    <t>Công ty Licogi 13 - Nền móng xây dựng</t>
  </si>
  <si>
    <t>Đầu tư vào Công ty liên kết</t>
  </si>
  <si>
    <t>Tỷ lệ góp vốn</t>
  </si>
  <si>
    <t>Công ty CP Thủy điện VRG Ngọc Linh</t>
  </si>
  <si>
    <t>Trích các quỹ</t>
  </si>
  <si>
    <t>Bảo hiểm thất nghiệp</t>
  </si>
  <si>
    <t>2.7</t>
  </si>
  <si>
    <t>2.8</t>
  </si>
  <si>
    <t>2.9</t>
  </si>
  <si>
    <t>V.1.1</t>
  </si>
  <si>
    <t>V.1.2</t>
  </si>
  <si>
    <t>Tiền</t>
  </si>
  <si>
    <t>Tiền và các khoản tương đương tiền</t>
  </si>
  <si>
    <t>VIII.</t>
  </si>
  <si>
    <t>VIII.2.1</t>
  </si>
  <si>
    <t>VIII.2.2</t>
  </si>
  <si>
    <t>VIII.2.3</t>
  </si>
  <si>
    <t>VIII.2.4</t>
  </si>
  <si>
    <t>VIII.2.5</t>
  </si>
  <si>
    <t>VIII.2.6</t>
  </si>
  <si>
    <t>VIII.2.7</t>
  </si>
  <si>
    <t>VIII.2.8</t>
  </si>
  <si>
    <t>VIII.2.9</t>
  </si>
  <si>
    <t>Vốn đầu tư của
 chủ sở hữu</t>
  </si>
  <si>
    <t>Thặng dư 
vốn cổ phần</t>
  </si>
  <si>
    <t>Cổ phiếu quỹ</t>
  </si>
  <si>
    <t>Lợi nhuận 
chưa phân phối</t>
  </si>
  <si>
    <t>Quỹ đầu tư 
phát triền</t>
  </si>
  <si>
    <t>Quỹ dự phòng
 tài chính</t>
  </si>
  <si>
    <t>Quỹ khác thuộc vốn chủ sở hữu</t>
  </si>
  <si>
    <t xml:space="preserve">        01/01/2011</t>
  </si>
  <si>
    <t>Cộng thuế và các khoản phải nộp Nhà nước</t>
  </si>
  <si>
    <t>Công ty cho thuê tài chính Ngân hàng TMCP Công thương VN</t>
  </si>
  <si>
    <t>3.</t>
  </si>
  <si>
    <t>01</t>
  </si>
  <si>
    <t>10</t>
  </si>
  <si>
    <t>11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</si>
  <si>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</si>
  <si>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</si>
  <si>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</si>
  <si>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</si>
  <si>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</si>
  <si>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</si>
  <si>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</si>
  <si>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</si>
  <si>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</si>
  <si>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</si>
  <si>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51</t>
  </si>
  <si>
    <t>60</t>
  </si>
  <si>
    <t>25</t>
  </si>
  <si>
    <t>2.</t>
  </si>
  <si>
    <t>1.</t>
  </si>
  <si>
    <t>6.</t>
  </si>
  <si>
    <t>02</t>
  </si>
  <si>
    <t>52</t>
  </si>
  <si>
    <t>V.</t>
  </si>
  <si>
    <t>VI.</t>
  </si>
  <si>
    <t xml:space="preserve">     (200=210+220+240+250+260)</t>
  </si>
  <si>
    <t xml:space="preserve">    (100=110+120+130+140+150)</t>
  </si>
  <si>
    <t>1.1</t>
  </si>
  <si>
    <t>2.5</t>
  </si>
  <si>
    <t>2.6</t>
  </si>
  <si>
    <t>V.10</t>
  </si>
  <si>
    <t>V.11</t>
  </si>
  <si>
    <t>5.</t>
  </si>
  <si>
    <t>03</t>
  </si>
  <si>
    <t>04</t>
  </si>
  <si>
    <t>25%</t>
  </si>
  <si>
    <t>05</t>
  </si>
  <si>
    <t>06</t>
  </si>
  <si>
    <t>V.16</t>
  </si>
  <si>
    <t>1. Tiền</t>
  </si>
  <si>
    <t>(tiếp theo)</t>
  </si>
  <si>
    <t>Mẫu số B 01 - DN</t>
  </si>
  <si>
    <t>3. Phải thu nội bộ ngắn hạn</t>
  </si>
  <si>
    <t>I. Nợ ngắn hạn</t>
  </si>
  <si>
    <t>I. Vốn chủ sở hữu</t>
  </si>
  <si>
    <t>2. Vốn kinh doanh ở đơn vị trực thuộc</t>
  </si>
  <si>
    <t>1. Vốn đầu tư của chủ sở hữu</t>
  </si>
  <si>
    <t>2. Thặng dư vốn cổ phần</t>
  </si>
  <si>
    <t>IV. Hàng tồn kho</t>
  </si>
  <si>
    <t>1. Hàng tồn kho</t>
  </si>
  <si>
    <t xml:space="preserve">II. Tài sản cố định </t>
  </si>
  <si>
    <t>1. Vay và nợ ngắn hạn</t>
  </si>
  <si>
    <t xml:space="preserve">II. Nợ dài hạn </t>
  </si>
  <si>
    <t>I. Tiền và các khoản tương đương tiền</t>
  </si>
  <si>
    <t>2. Các khoản tương đương tiền</t>
  </si>
  <si>
    <t>III. Các khoản phải thu ngắn hạn</t>
  </si>
  <si>
    <t>1. Phải thu của khách hàng</t>
  </si>
  <si>
    <t xml:space="preserve">2. Trả trước cho người bán </t>
  </si>
  <si>
    <t>V. Tài sản ngắn hạn khác</t>
  </si>
  <si>
    <t>3. Thuế và các khoản khác phải thu của NN</t>
  </si>
  <si>
    <t>I. Các khoản phải thu dài hạn</t>
  </si>
  <si>
    <t>1. Phải thu dài hạn của khách hàng</t>
  </si>
  <si>
    <t>3. Đầu tư dài hạn khác</t>
  </si>
  <si>
    <t>3. Tài sản dài hạn khác</t>
  </si>
  <si>
    <t>11. Quỹ khen thưởng, phúc lợi</t>
  </si>
  <si>
    <t>VI.14</t>
  </si>
  <si>
    <t>Doanh thu bán hàng</t>
  </si>
  <si>
    <t>Nhà cửa 
vật kiến trúc</t>
  </si>
  <si>
    <t>Máy móc, 
thiết bị</t>
  </si>
  <si>
    <t xml:space="preserve">-  Nguyên giá </t>
  </si>
  <si>
    <t xml:space="preserve">- Nguyên giá </t>
  </si>
  <si>
    <t xml:space="preserve">-  Giá trị hao mòn luỹ kế </t>
  </si>
  <si>
    <t xml:space="preserve">- Giá trị hao mòn luỹ kế </t>
  </si>
  <si>
    <t>1. Đầu tư vào Công ty con</t>
  </si>
  <si>
    <t>2. Đầu tư vào Công ty liên kết, liên doanh</t>
  </si>
  <si>
    <t>1. TSCĐ hữu hình</t>
  </si>
  <si>
    <t>3. TSCĐ vô hình</t>
  </si>
  <si>
    <t>II. Các khoản đầu tư tài chính ngắn hạn</t>
  </si>
  <si>
    <t>1. Chi phí trả trước ngắn hạn</t>
  </si>
  <si>
    <t>2. TSCĐ thuê tài chính</t>
  </si>
  <si>
    <t>4. Chi phí xây dựng cơ bản dở dang</t>
  </si>
  <si>
    <t>1. Doanh thu bán hàng, cung cấp dịch vụ</t>
  </si>
  <si>
    <t>2. Các khoản giảm trừ doanh thu</t>
  </si>
  <si>
    <t xml:space="preserve">4. Giá vốn hàng bán </t>
  </si>
  <si>
    <t>11. Thu nhập khác</t>
  </si>
  <si>
    <t>13. Lợi nhuận khác (40 = 31 - 32)</t>
  </si>
  <si>
    <t>6. Doanh thu hoạt động tài chính</t>
  </si>
  <si>
    <t>7. Chi phí tài chính</t>
  </si>
  <si>
    <t>8. Chi phí bán hàng</t>
  </si>
  <si>
    <t>9. Chi phí quản lý doanh nghiệp</t>
  </si>
  <si>
    <t>12. Chi phí khác</t>
  </si>
  <si>
    <t>15. Chi phí thuế TNDN hiện hành</t>
  </si>
  <si>
    <t>16. Chi phí thuế TNDN hoãn lại</t>
  </si>
  <si>
    <t>Công ty CP Licogi 13 CMC</t>
  </si>
  <si>
    <t>Công ty CP Licogi 13 Real</t>
  </si>
  <si>
    <t>Công ty CP Licogi 13 - Xây dựng và Kỹ thuật công trình</t>
  </si>
  <si>
    <t>Công ty CP Licogi 13 - Cơ giới hạ tầng</t>
  </si>
  <si>
    <t>Các khoản tương đương tiền</t>
  </si>
  <si>
    <t>Tiền gửi tiết kiệm Ngân hàng TMCP Kỹ thương Việt Nam</t>
  </si>
  <si>
    <t>- Doanh thu chịu thuế thu nhập doanh nghiệp</t>
  </si>
  <si>
    <t>- Chi phí tính thuế thu nhập doanh nghiệp</t>
  </si>
  <si>
    <t>- Lợi nhuận chịu thuế thu nhập doanh nghiệp</t>
  </si>
  <si>
    <t>- Thuế suất thuế TNDN hiện hành</t>
  </si>
  <si>
    <t>- Chi phí thuế TNDN hiện hành</t>
  </si>
  <si>
    <t>Ngân hàng Đầu tư và Phát triển Thanh Xuân</t>
  </si>
  <si>
    <t>Sở giao dịch - Ngân hàng NN &amp; PTNT</t>
  </si>
  <si>
    <t>Công ty cho thuê tài chính Ngân hàng Đầu tư và PT Việt Nam</t>
  </si>
  <si>
    <t>Phải thu dài hạn khách hàng</t>
  </si>
  <si>
    <t>Lưu chuyển tiền thuần trong kỳ (20+30+40)</t>
  </si>
  <si>
    <t>Tiền và tương đương tiền đầu kỳ</t>
  </si>
  <si>
    <t>- Giảm khác (*)</t>
  </si>
  <si>
    <t>Chi phí lãi vay</t>
  </si>
  <si>
    <t>Lưu chuyển tiền thuần từ hoạt động tài chính</t>
  </si>
  <si>
    <t>- Mua trong năm</t>
  </si>
  <si>
    <t>- Khấu hao trong năm</t>
  </si>
  <si>
    <t>Mẫu số B 09 - DN</t>
  </si>
  <si>
    <t>Tổng cộng</t>
  </si>
  <si>
    <t>Khoản mục</t>
  </si>
  <si>
    <t>- Chuyển sang BĐS đầu tư</t>
  </si>
  <si>
    <t>- Đầu tư XDCB hoàn thành</t>
  </si>
  <si>
    <t>- Tăng khác</t>
  </si>
  <si>
    <t>- Giảm khác</t>
  </si>
  <si>
    <t>Giá trị hao mòn luỹ kế</t>
  </si>
  <si>
    <t xml:space="preserve">Giá trị còn lại </t>
  </si>
  <si>
    <t>- Thanh lý, nhượng bán</t>
  </si>
  <si>
    <t>Tăng giảm tài sản cố định hữu hình</t>
  </si>
  <si>
    <t>Nguyên giá TSCĐ hữu hình</t>
  </si>
  <si>
    <t>Vay ngắn hạn</t>
  </si>
  <si>
    <t>Tăng vốn trong năm nay</t>
  </si>
  <si>
    <t>Giảm vốn trong năm nay</t>
  </si>
  <si>
    <t>Số phải nộp</t>
  </si>
  <si>
    <t>Vốn chủ sở hữu</t>
  </si>
  <si>
    <t>Chi tiết vốn chủ sở hữu</t>
  </si>
  <si>
    <t>Tạm ứng</t>
  </si>
  <si>
    <t>Tiền mặt tại quỹ</t>
  </si>
  <si>
    <t>Bảng đối chiếu biến động của vốn chủ sở hữu</t>
  </si>
  <si>
    <t>Người mua trả tiền trước</t>
  </si>
  <si>
    <t>Hàng tồn kho</t>
  </si>
  <si>
    <t>Vay và nợ ngắn hạn</t>
  </si>
  <si>
    <t>phải nộp Nhà nước</t>
  </si>
  <si>
    <t>Vay và nợ dài hạn</t>
  </si>
  <si>
    <t>Vay dài hạn</t>
  </si>
  <si>
    <t>Nợ dài hạn</t>
  </si>
  <si>
    <t>Số đã nộp</t>
  </si>
  <si>
    <t>Bảo hiểm xã hội</t>
  </si>
  <si>
    <t>Lãi trong năm nay</t>
  </si>
  <si>
    <t>Các khoản phải thu khác</t>
  </si>
  <si>
    <t>Tăng khác</t>
  </si>
  <si>
    <t>Giá vốn hàng bán</t>
  </si>
  <si>
    <t>Phải thu của khách hàng</t>
  </si>
  <si>
    <t>Trả trước cho người bán</t>
  </si>
  <si>
    <t>Tài sản ngắn hạn khác</t>
  </si>
  <si>
    <t>Phải trả người bán</t>
  </si>
  <si>
    <t>Các đối tượng khác</t>
  </si>
  <si>
    <t>Thu nhập khác</t>
  </si>
  <si>
    <t>Tiền gửi ngân hàng</t>
  </si>
  <si>
    <t>Thuế và các khoản phải nộp ngân sách nhà nước</t>
  </si>
  <si>
    <t>Thuế thu nhập cá nhân</t>
  </si>
  <si>
    <t>Phân phối lợi nhuận</t>
  </si>
  <si>
    <t>Nguyên vật liệu tồn kho</t>
  </si>
  <si>
    <t>Những thông tin khác</t>
  </si>
  <si>
    <t>Phụ tùng thay thế</t>
  </si>
  <si>
    <t>Thông tin bổ sung cho các khoản mục trình bày trong Bảng cân đối kế toán</t>
  </si>
  <si>
    <t>Chi phí sản xuất kinh doanh dở dang</t>
  </si>
  <si>
    <t>Tăng vốn trong kỳ</t>
  </si>
  <si>
    <t>Lãi trong năm trước</t>
  </si>
  <si>
    <t>Giảm vốn trong năm trước</t>
  </si>
  <si>
    <t>Mẫu số B 02a - DN</t>
  </si>
  <si>
    <t xml:space="preserve">BÁO CÁO KẾT QUẢ HOẠT ĐỘNG KINH DOANH </t>
  </si>
  <si>
    <t>THUYẾT 
MINH</t>
  </si>
  <si>
    <t>VII.2.9</t>
  </si>
  <si>
    <t>VII.2.10</t>
  </si>
  <si>
    <t>VII.2.11</t>
  </si>
  <si>
    <t>18. Lãi cơ bản trên cổ phiếu (*)</t>
  </si>
  <si>
    <t>Mẫu số: B03-DN</t>
  </si>
  <si>
    <t>Lưu chuyển tiền tệ</t>
  </si>
  <si>
    <t>(Theo phương pháp trực tiếp) (*)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</si>
  <si>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</si>
  <si>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</si>
  <si>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</si>
  <si>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</si>
  <si>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</si>
  <si>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</si>
  <si>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</si>
  <si>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4. Tiền chi trả lãi vay.</t>
  </si>
  <si>
    <t>5. Tiền chi nộp thuế thu nhập doanh nghiệp.</t>
  </si>
  <si>
    <t>6. Tiền thu khác từ họat động kinh doanh.</t>
  </si>
  <si>
    <t>7. Tiền chi khác cho hoạt động kinh doanh.</t>
  </si>
  <si>
    <t>07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</si>
  <si>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</si>
  <si>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</si>
  <si>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</si>
  <si>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</si>
  <si>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</si>
  <si>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</si>
  <si>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</si>
  <si>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</si>
  <si>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</si>
  <si>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</si>
  <si>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</si>
  <si>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</si>
  <si>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</si>
  <si>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</si>
  <si>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</si>
  <si>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</si>
  <si>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</si>
  <si>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</si>
  <si>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</si>
  <si>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</si>
  <si>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</si>
  <si>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Những ảnh hưởng của thay đổi tỷ giá hối đoái đổi ngoại tệ</t>
  </si>
  <si>
    <t>61</t>
  </si>
  <si>
    <t>Tiền và tương đương tiền cuối kỳ (50+60+61)</t>
  </si>
  <si>
    <t>Năm nay</t>
  </si>
  <si>
    <t>Năm trước</t>
  </si>
  <si>
    <t>BCTC Q2-2011.xls</t>
  </si>
  <si>
    <t>Chi phí trả trước ngắn hạn</t>
  </si>
  <si>
    <t>Tài sản dài hạn khác</t>
  </si>
  <si>
    <t>Ký quỹ, ký cược dài hạn</t>
  </si>
  <si>
    <t>13.2</t>
  </si>
  <si>
    <t>13.3</t>
  </si>
  <si>
    <t xml:space="preserve">Các giao dịch về vốn với các chủ sở hữu </t>
  </si>
  <si>
    <t>Chi phí trả trước dài hạn</t>
  </si>
  <si>
    <t>Đường Khuất Duy Tiến- Nhân Chính - Thanh Xuân - Hà nội</t>
  </si>
  <si>
    <t>Đường Khuất Duy Tiến - Nhân Chính - Thanh Xuân - Hà Nội</t>
  </si>
  <si>
    <t>31/12/2011</t>
  </si>
  <si>
    <t>Phải thu khác</t>
  </si>
  <si>
    <t xml:space="preserve">Doanh thu bán hàng </t>
  </si>
  <si>
    <t>Số dư ngày 31/12/2011</t>
  </si>
  <si>
    <t>Lã Quang huy</t>
  </si>
  <si>
    <t>Quý 1 năm 2012</t>
  </si>
  <si>
    <t>31/03/2012</t>
  </si>
  <si>
    <t>01/01/2012</t>
  </si>
  <si>
    <t>10. Lợi nhuận từ hoạt động kinh doanh 
(30 = 20 + (21-22) - (24 + 25))</t>
  </si>
  <si>
    <t xml:space="preserve">3. Doanh thu thuần bán hàng và cung cấp dịch vụ 
(10 = 01 - 02 )       </t>
  </si>
  <si>
    <t>17. LNST thu nhập doanh nghiệp (60 = 50 - 51 -52)</t>
  </si>
  <si>
    <t xml:space="preserve">             Trong đó: Chi phí lãi vay </t>
  </si>
  <si>
    <t>5. Lợi nhuận gộp bán hàng và cung cấp dịch vụ
(20 = 10 -11)</t>
  </si>
  <si>
    <t>Ngân hàng TMCP Cổ phần Quân đội</t>
  </si>
  <si>
    <t>Ngân hàng TMCP Công thương Việt Nam</t>
  </si>
  <si>
    <t>Ngân hàng Đầu tư và Phát triển Việt Nam-cn thanh xuân</t>
  </si>
  <si>
    <t>Ngân hàng Đầu tư và Phát triển Việt Nam - CN Hà Thành</t>
  </si>
  <si>
    <t>Ngân hàng TMCP Xăng dầu Petrolimex</t>
  </si>
  <si>
    <t>Ngân hàng TMCP Sài Gòn Thương tín</t>
  </si>
  <si>
    <t>Tiền gửi tiết kiệm Ngân hàng Đầu tư và Phát triển Việt Nam</t>
  </si>
  <si>
    <t>Tiền gửi tiết kiệm Ngân hàng TMCP Công thương Việt Nam</t>
  </si>
  <si>
    <t>Tiền gửi tiết kiệm Ngân hàng TMCP Sài Gòn Thương tín</t>
  </si>
  <si>
    <t xml:space="preserve">        01/01/2012</t>
  </si>
  <si>
    <t>- Số dư ngày 01/01/2012</t>
  </si>
  <si>
    <t>- Số dư ngày 31/03/2012</t>
  </si>
  <si>
    <t>- Tại ngày 01/01/2012</t>
  </si>
  <si>
    <t>- Tại ngày 31/03/2012</t>
  </si>
  <si>
    <t>QUÍ 1/2012</t>
  </si>
  <si>
    <t>QUÍ 1/2011</t>
  </si>
  <si>
    <t xml:space="preserve">       01/01/2012</t>
  </si>
  <si>
    <t xml:space="preserve"> QUÍ 1/2011</t>
  </si>
  <si>
    <t>Ngân hàng SHB chi nhánh Thăng Long</t>
  </si>
  <si>
    <t>Vốn góp cuối kỳ này</t>
  </si>
  <si>
    <t>Vốn góp tăng trong kỳ</t>
  </si>
  <si>
    <t>Vốn góp giảm trong kỳ</t>
  </si>
  <si>
    <t>Phạm Văn Thăng</t>
  </si>
  <si>
    <t>Hà Nội, ngày 25 tháng 4 năm 2012</t>
  </si>
  <si>
    <t>2. Tiền chi trả vốn góp cho các chủ sở hữu, mua lại cổ phiếu của DN đã phát hành.</t>
  </si>
  <si>
    <t>Máy móc
 thiết bị</t>
  </si>
  <si>
    <t xml:space="preserve">          Người lập biểu                                    Kế toán trưởng                                Tổng giám đốc</t>
  </si>
  <si>
    <t>Lũy kế</t>
  </si>
  <si>
    <t>2. Thuế GTGT được khấu trừ</t>
  </si>
  <si>
    <t xml:space="preserve"> Phạm Văn Thăng</t>
  </si>
  <si>
    <t xml:space="preserve">Tổng Giám đốc </t>
  </si>
  <si>
    <t xml:space="preserve">14. Tổng lợi nhuận kế toán trước thuế 
(50 = 30 + 40) </t>
  </si>
  <si>
    <t>Số dư ngày 31/12/2012</t>
  </si>
  <si>
    <t>Công ty CP Công nghệ và Vật liệu chuyên dụng LICOGI 13 - TSM</t>
  </si>
  <si>
    <t>Luỹ kế từ đầu năm đến cuối 
quý này        
(năm nay)</t>
  </si>
  <si>
    <t>Luỹ kế từ đầu năm đến cuối 
quý này       
(năm trước)</t>
  </si>
  <si>
    <t>Bảo hiểm xã hội, y tế</t>
  </si>
  <si>
    <t>Lại Thị Thơ</t>
  </si>
  <si>
    <t>2.Dự phòng giảm giá hàng tồn kho</t>
  </si>
  <si>
    <t xml:space="preserve">            Lại Thị Thơ                                    Nguyễn Thị Thơm                              Phạm Văn Thăng</t>
  </si>
  <si>
    <t>4.Dự phòng giảm giá đầu tư tài chính dài hạn</t>
  </si>
  <si>
    <t xml:space="preserve">        01/01/2014</t>
  </si>
  <si>
    <t>- Tăng do phân lọa tài sản</t>
  </si>
  <si>
    <t xml:space="preserve"> - Tăng do phân loại TS</t>
  </si>
  <si>
    <t>- Giảm do phân loại tài sản</t>
  </si>
  <si>
    <t>- Tăng do phân loại lại TS</t>
  </si>
  <si>
    <t>- Giảm do phân loại lại TS</t>
  </si>
  <si>
    <t>- Thanh lý nhượng bán</t>
  </si>
  <si>
    <t>-Chuyển thuê TC sang vốn</t>
  </si>
  <si>
    <t xml:space="preserve"> - Điều chuyển TSCĐ thuê tài chính sang</t>
  </si>
  <si>
    <t>Đầu kỳ</t>
  </si>
  <si>
    <t>(Ban hành kèm theo TT  số 200/2014/TT-BTC ngày 22/12/2014 của Bộ trưởng BTC)</t>
  </si>
  <si>
    <t xml:space="preserve">6.Phải thu ngắn hạn khác </t>
  </si>
  <si>
    <t>7.Dự phòng các khoản phải thu ngắn hạn khó đòi</t>
  </si>
  <si>
    <t>IV.Tài sản dở dang dài hạn</t>
  </si>
  <si>
    <t>1.Chi phí sản xuất kinh doanh dở dang dài hạn</t>
  </si>
  <si>
    <t>2. Chi phí xây dựng cơ bản dở dang</t>
  </si>
  <si>
    <t>V. Các khoản đầu tư tài chính dài hạn</t>
  </si>
  <si>
    <t>VI. Tài sản dài hạn khác</t>
  </si>
  <si>
    <t>1. Phải trả người bán</t>
  </si>
  <si>
    <t>2. Người mua trả tiền trước ngắn hạn</t>
  </si>
  <si>
    <t>3. Thuế và các khoản phải nộp nhà nước</t>
  </si>
  <si>
    <t>4. Phải trả công nhân viên</t>
  </si>
  <si>
    <t>5. Chi phí phải trả ngắn hạn</t>
  </si>
  <si>
    <t>6. Phải trả nội bộ ngắn hạn</t>
  </si>
  <si>
    <t>7.Phải trả theo tiến độ kế hoạch hợp đồng xây dựng</t>
  </si>
  <si>
    <t>8.Doanh thu chưa thực hiện ngắn hạn</t>
  </si>
  <si>
    <t>10. Vay và nợ thuê tài chính ngắn hạn</t>
  </si>
  <si>
    <t>11. Dự phòng phải trả ngắn hạn</t>
  </si>
  <si>
    <t>C. NỢ PHẢI TRẢ (300=310+330)</t>
  </si>
  <si>
    <t>1.Phải trả người bán dài hạn</t>
  </si>
  <si>
    <t>2.Người mua trả tiền trước dài hạn</t>
  </si>
  <si>
    <t>3.Chi phí phải trả dài hạn</t>
  </si>
  <si>
    <t>4.Phải trả nội bộ về vốn kinh doanh</t>
  </si>
  <si>
    <t>5.Phải trả nội bộ dài hạn</t>
  </si>
  <si>
    <t>6.Doanh thu chưa thực hiện dài hạn</t>
  </si>
  <si>
    <t>7.Phải trả, phải nộp dài hạn khác</t>
  </si>
  <si>
    <t>8. Vay và nợ thuê tài chính dài hạn</t>
  </si>
  <si>
    <t>9.Trái phiếu chuyển đổi</t>
  </si>
  <si>
    <t>13.Quỹ phát triển khoa học công nghệ</t>
  </si>
  <si>
    <t>10.Cổ phiếu ưu đãi</t>
  </si>
  <si>
    <t>11.Thuế thu nhập hoãn lại phải trả</t>
  </si>
  <si>
    <t>12.Dự phòng phải trả dài hạn</t>
  </si>
  <si>
    <t>8.Doanh thu chưa thực hiện</t>
  </si>
  <si>
    <t>D. VỐN CHỦ SỞ HỮU (400=410+420)</t>
  </si>
  <si>
    <t>411a</t>
  </si>
  <si>
    <t>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</si>
  <si>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</si>
  <si>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</si>
  <si>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</si>
  <si>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</si>
  <si>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</si>
  <si>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7.Chệnh lệch tỷ giá hối đoái</t>
  </si>
  <si>
    <t>8.Quỹ đầu tư phát triển</t>
  </si>
  <si>
    <t>10.Quỹ khác thuộc vốn chủ sở hữu</t>
  </si>
  <si>
    <t>9.Quỹ hỗ trợ sắp xếp lại doanh nghiệp</t>
  </si>
  <si>
    <t>11. Lợi nhuận sau thuế chưa phân phối</t>
  </si>
  <si>
    <t>421a</t>
  </si>
  <si>
    <t>421b</t>
  </si>
  <si>
    <t>-Lợi nhuận sau thuế chưa phân phối kỳ này</t>
  </si>
  <si>
    <t>(Ban hành theo TT 200/2014/TT-BTC  ngày 22/12/2014 của Bộ trưởng BTC)</t>
  </si>
  <si>
    <t>3. Tiền thu từ đi vay</t>
  </si>
  <si>
    <t>-Văn phòng công ty</t>
  </si>
  <si>
    <t>-Chi nhánh phía Nam</t>
  </si>
  <si>
    <t>Tiền gửi ngân hàng không kỳ hạn</t>
  </si>
  <si>
    <t>Tiền đang chuyển</t>
  </si>
  <si>
    <t>a</t>
  </si>
  <si>
    <t>b</t>
  </si>
  <si>
    <t>Đầu tư nắm giữ đến ngày đáo hạn</t>
  </si>
  <si>
    <t>c</t>
  </si>
  <si>
    <t>Đầu tư góp vốn vào đơn vị khác</t>
  </si>
  <si>
    <t>Đầu tư vào công ty con</t>
  </si>
  <si>
    <t>Đầu tư vào công ty liên kết</t>
  </si>
  <si>
    <t>Đầu tư vào đơn vị khác</t>
  </si>
  <si>
    <t>Chứng khoán kinh doanh</t>
  </si>
  <si>
    <t>Các khoản đầu tư tài chính</t>
  </si>
  <si>
    <t>Cuối kỳ</t>
  </si>
  <si>
    <t>Giá gốc</t>
  </si>
  <si>
    <t>Dự phòng</t>
  </si>
  <si>
    <t>Giá trị hợp lý</t>
  </si>
  <si>
    <t>Tên công ty con</t>
  </si>
  <si>
    <t>Số lượng cổ phiếu</t>
  </si>
  <si>
    <t>Tỷ lệ lợi ích</t>
  </si>
  <si>
    <t>Giá trị</t>
  </si>
  <si>
    <t>Công ty cổ phần LICOGI13 - Nền móng xây dựng</t>
  </si>
  <si>
    <t>Công ty cổ phần LICOGI13 - Vật liệu xây dựng</t>
  </si>
  <si>
    <t>Công ty cổ phần LICOGI13 - Cơ giới hạ tầng</t>
  </si>
  <si>
    <t>Công ty cổ phần VGR Ngọc Linh</t>
  </si>
  <si>
    <t xml:space="preserve">Các khoản phải thu của khách hàng </t>
  </si>
  <si>
    <t>Các khoản phải thu ngắn hạn khác</t>
  </si>
  <si>
    <t>Phải thu của khách hàng ngắn hạn</t>
  </si>
  <si>
    <t>- Phải thu về cổ tức CMC</t>
  </si>
  <si>
    <t>- Phải thu khác</t>
  </si>
  <si>
    <t>- Phải thu tạm ứng</t>
  </si>
  <si>
    <t>- Ký cược ký quỹ ngắn hạn</t>
  </si>
  <si>
    <t>Chi phí sản xuất kinh doanh dở dang - VP công ty</t>
  </si>
  <si>
    <t>Chi phí sản xuất kinh doanh dở dang - chi nhánh KD</t>
  </si>
  <si>
    <t>Chi phí xây dựng cơ bản dở dang ngắn hạn</t>
  </si>
  <si>
    <t>Tài sản  khác</t>
  </si>
  <si>
    <t>Chi phí trả trước ngắn  hạn</t>
  </si>
  <si>
    <t>Vay và nợ thuê tài chính</t>
  </si>
  <si>
    <t>Số có khả năng trả nợ</t>
  </si>
  <si>
    <t>Tăng</t>
  </si>
  <si>
    <t>Giảm</t>
  </si>
  <si>
    <t>Các khoản phải trả người bán ngắn hạn</t>
  </si>
  <si>
    <t>Phải trả người bán các bên liên quan</t>
  </si>
  <si>
    <t>Công ty CP licogi13 - CMC</t>
  </si>
  <si>
    <t>Công ty cổ phần licogi13- IMC</t>
  </si>
  <si>
    <t>Công ty cổ phần licogi 13 FC</t>
  </si>
  <si>
    <t>Chi phí phải trả</t>
  </si>
  <si>
    <t>Các khoản trích trước</t>
  </si>
  <si>
    <t>Nhận ký cược ký quỹ ngắn hạn</t>
  </si>
  <si>
    <t>Các khoản phải trả phải nộp khác</t>
  </si>
  <si>
    <t>Các khoản phải trả khác</t>
  </si>
  <si>
    <t>Doanh thu chưa thực hiện</t>
  </si>
  <si>
    <t>Doanh thu đối với các bên liên quan</t>
  </si>
  <si>
    <t>Công ty Cổ phần licogi13 - CMC</t>
  </si>
  <si>
    <t>- Lãi tiền gửi, tiền cho vay</t>
  </si>
  <si>
    <t>- Doanh thu hoạt động tài chính khác</t>
  </si>
  <si>
    <t>Chi phí sản xuất kinh doanh theo yếu tố</t>
  </si>
  <si>
    <t>- Chi phí nguyên liệu vật liệu</t>
  </si>
  <si>
    <t>-Chi phí nhân công</t>
  </si>
  <si>
    <t>- Chi phí khấu hao TSCĐ</t>
  </si>
  <si>
    <t>- Chi phí dịch vụ mua ngoài</t>
  </si>
  <si>
    <t>- Chi phí khác bằng tiền</t>
  </si>
  <si>
    <t>7.</t>
  </si>
  <si>
    <t>Văn phòng công ty</t>
  </si>
  <si>
    <t>Chi nhánh miền nam</t>
  </si>
  <si>
    <t>Phải thu khác ngắn hạn</t>
  </si>
  <si>
    <t>Tỷ lệ quyền biểu quyết</t>
  </si>
  <si>
    <t>- Cổ phiếu phổ thông có quyền biểu quyết</t>
  </si>
  <si>
    <t xml:space="preserve">   Kế toán trưởng</t>
  </si>
  <si>
    <t>7. Dự phòng phải thu dài hạn khó đòi</t>
  </si>
  <si>
    <t>1.Chi phí trả trước dài hạn</t>
  </si>
  <si>
    <t>9. Phải trả ngắn hạn khác</t>
  </si>
  <si>
    <t>4. Tài sản ngắn hạn khác</t>
  </si>
  <si>
    <t>CÔNG TY CỔ PHẦN  LICOGI 13</t>
  </si>
  <si>
    <t>Công ty CP dịch vụ nhà hàng Những hạt cà phê nói chuyện</t>
  </si>
  <si>
    <t>Số dư ngày 31/12/2015</t>
  </si>
  <si>
    <t>Chi trả cổ tức</t>
  </si>
  <si>
    <t>8.</t>
  </si>
  <si>
    <t>- Chuyển TSCĐ thuê tài chính sang vốn</t>
  </si>
  <si>
    <t>Công ty CP đầu tư nông nghiệp Sài Gòn Thành Đạt</t>
  </si>
  <si>
    <t xml:space="preserve">Công ty CP đầu tư nông nghiệp Sài Gòn Thành Đạt </t>
  </si>
  <si>
    <t>Công ty TNHH Cho thuê TC Quốc tế Việt Nam</t>
  </si>
  <si>
    <t xml:space="preserve">Vốn Tổng công ty </t>
  </si>
  <si>
    <t>- Lợi nhuận sau thuế chưa phân phối lũy kế đến cuối kỳ trước</t>
  </si>
  <si>
    <t>18.</t>
  </si>
  <si>
    <t>18.1</t>
  </si>
  <si>
    <t xml:space="preserve">Trong năm </t>
  </si>
  <si>
    <t>Ngân hàng  Sacombank</t>
  </si>
  <si>
    <t>01/01/2017</t>
  </si>
  <si>
    <t xml:space="preserve">   Hà Nội, ngày ….. tháng ….. năm 2017</t>
  </si>
  <si>
    <t>Hà Nội, ngày …. tháng ….. năm 2017</t>
  </si>
  <si>
    <t xml:space="preserve">                          Hà Nội, ngày ….. tháng …. năm 2017</t>
  </si>
  <si>
    <t xml:space="preserve">        01/01/2017</t>
  </si>
  <si>
    <t>- Số dư ngày 01/01/2017</t>
  </si>
  <si>
    <t>- Tại ngày 01/01/2017</t>
  </si>
  <si>
    <t>Hà Nội, ngày …... tháng …... năm 2017</t>
  </si>
  <si>
    <t xml:space="preserve"> - Tại ngày 01/01/2017</t>
  </si>
  <si>
    <t>5.Phải thu về cho vay ngắn hạn</t>
  </si>
  <si>
    <t>Công ty cổ phần địa ốc xanh Sài gòn Thuận Phước</t>
  </si>
  <si>
    <t xml:space="preserve">  Lại Thị Thơ                                           Nguyễn Thị Thơm                                           Phạm Văn Thăng</t>
  </si>
  <si>
    <t>Nợ dài hạn đến hạn trả</t>
  </si>
  <si>
    <t>c.</t>
  </si>
  <si>
    <t>Nội dung</t>
  </si>
  <si>
    <t>Số dư ngày 31/12/2016</t>
  </si>
  <si>
    <t xml:space="preserve">  Người lập biểu                                       Kế toán trưởng                                              Tổng giám đốc</t>
  </si>
  <si>
    <t>Công cụ dụng cụ</t>
  </si>
  <si>
    <t>-Nguyên vật liệu chính</t>
  </si>
  <si>
    <t>-Nhiên liệu</t>
  </si>
  <si>
    <t>Ngân hàng TMCP ngoại thương - CN Thanh Xuân</t>
  </si>
  <si>
    <t>Ngân hàng TMCP thương tín - PGD khánh Hòa</t>
  </si>
  <si>
    <t xml:space="preserve">  Quý III năm 2017</t>
  </si>
  <si>
    <t>Quý III năm 2017</t>
  </si>
  <si>
    <t>30/09/2017</t>
  </si>
  <si>
    <t>QÚI III/ 2017</t>
  </si>
  <si>
    <t>Quý III</t>
  </si>
  <si>
    <t>- Số dư ngày 30/09/2017</t>
  </si>
  <si>
    <t>- Tại ngày 30/09/2017</t>
  </si>
  <si>
    <t>QUÍ III/2017</t>
  </si>
  <si>
    <t>QUÍ III/2016</t>
  </si>
  <si>
    <t>Thông tin chi tiết về công ty con của công ty vào thời điểm 30/09/2017 như sau:</t>
  </si>
  <si>
    <t>Công ty CP Đầu tư nông nghiệp Sài Gòn Thành Đạt</t>
  </si>
  <si>
    <t>Công ty CP Địa ốc xanh Sài Gòn Thuận Phước</t>
  </si>
  <si>
    <t>Thông tin chi tiết về đầu tư liên kết của công ty vào thời điểm 30/09/2017 như sau:</t>
  </si>
  <si>
    <t>Tên công ty đầu tư liên kết</t>
  </si>
  <si>
    <t xml:space="preserve"> Công ty CP Năng lượng tái tạo Licogi13</t>
  </si>
  <si>
    <t>Thông tin chi tiết về đầu tư khác của công ty vào thời điểm 30/09/2017 như sau:</t>
  </si>
  <si>
    <t>Tên công ty đầu tư khác</t>
  </si>
  <si>
    <t>Công ty cổ phần công nghệ và Vật liệu chuyên dụng LICOGI13</t>
  </si>
  <si>
    <t>Công ty CP Sản xuất vật liệu và xây dựng COSEVCO 1</t>
  </si>
  <si>
    <t xml:space="preserve"> - Số dư ngày 30/09/2017</t>
  </si>
  <si>
    <t xml:space="preserve"> - Tại ngày 30/09/2017</t>
  </si>
  <si>
    <t>Số dư ngày 30/09/2017</t>
  </si>
  <si>
    <t>Phương tiện vận tải</t>
  </si>
  <si>
    <t>Máy móc thiết bị</t>
  </si>
  <si>
    <t>-Phụ tùng thay thế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</si>
</sst>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_);_(* \(#,##0\);_(* &quot;-&quot;??_);_(@_)"/>
    <numFmt numFmtId="169" formatCode="0.00_)"/>
    <numFmt numFmtId="170" formatCode="0.0000"/>
    <numFmt numFmtId="171" formatCode="&quot;ß&quot;#,##0;\-&quot;&quot;&quot;ß&quot;&quot;&quot;#,##0"/>
    <numFmt numFmtId="172" formatCode="_ * #,##0_)_đ_ ;_ * \(#,##0\)_đ_ ;_ * &quot;-&quot;??_)_đ_ ;_ @_ "/>
    <numFmt numFmtId="173" formatCode="_(* #,##0.0000_);_(* \(#,##0.0000\);_(* &quot;-&quot;??_);_(@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$&quot;#,##0;\-&quot;$&quot;#,##0"/>
    <numFmt numFmtId="177" formatCode="&quot;$&quot;#,##0;[Red]\-&quot;$&quot;#,##0"/>
    <numFmt numFmtId="178" formatCode="#,##0.000_);\(#,##0.000\)"/>
    <numFmt numFmtId="179" formatCode="#,##0.0_);\(#,##0.0\)"/>
    <numFmt numFmtId="180" formatCode="#,##0\ &quot;F&quot;;\-#,##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* #,##0\ &quot;ñ&quot;_-;\-* #,##0\ &quot;ñ&quot;_-;_-* &quot;-&quot;\ &quot;ñ&quot;_-;_-@_-"/>
    <numFmt numFmtId="187" formatCode="_-* #,##0\ _ñ_-;\-* #,##0\ _ñ_-;_-* &quot;-&quot;\ _ñ_-;_-@_-"/>
    <numFmt numFmtId="188" formatCode="_-* #,##0.00\ _ñ_-;\-* #,##0.00\ _ñ_-;_-* &quot;-&quot;??\ _ñ_-;_-@_-"/>
    <numFmt numFmtId="189" formatCode="_-* #,##0\ _V_N_D_-;\-* #,##0\ _V_N_D_-;_-* &quot;-&quot;\ _V_N_D_-;_-@_-"/>
    <numFmt numFmtId="190" formatCode="_-* #,##0.00\ _V_N_D_-;\-* #,##0.00\ _V_N_D_-;_-* &quot;-&quot;??\ _V_N_D_-;_-@_-"/>
    <numFmt numFmtId="191" formatCode="_ * #,##0_ ;_ * \-#,##0_ ;_ * &quot;-&quot;_ ;_ @_ "/>
    <numFmt numFmtId="192" formatCode="_ * #,##0.00_ ;_ * \-#,##0.00_ ;_ * &quot;-&quot;??_ ;_ @_ 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 &quot;\&quot;* #,##0.00_ ;_ &quot;\&quot;* \-#,##0.00_ ;_ &quot;\&quot;* &quot;-&quot;??_ ;_ @_ "/>
    <numFmt numFmtId="196" formatCode="_(&quot;$&quot;\ * #,##0_);_(&quot;$&quot;\ * \(#,##0\);_(&quot;$&quot;\ * &quot;-&quot;_);_(@_)"/>
    <numFmt numFmtId="197" formatCode="0\ \ \ \ "/>
    <numFmt numFmtId="198" formatCode="_-&quot;ñ&quot;* #,##0_-;\-&quot;ñ&quot;* #,##0_-;_-&quot;ñ&quot;* &quot;-&quot;_-;_-@_-"/>
    <numFmt numFmtId="199" formatCode="&quot;$&quot;\ #,##0.00;&quot;$&quot;\ \-#,##0.00"/>
    <numFmt numFmtId="200" formatCode="_-* #,##0.00000000_-;\-* #,##0.00000000_-;_-* &quot;-&quot;??_-;_-@_-"/>
    <numFmt numFmtId="201" formatCode="_ &quot;\&quot;* #,##0_ ;_ &quot;\&quot;* \-#,##0_ ;_ &quot;\&quot;* &quot;-&quot;_ ;_ @_ "/>
    <numFmt numFmtId="202" formatCode="#,##0\ &quot;F&quot;;[Red]\-#,##0\ &quot;F&quot;"/>
    <numFmt numFmtId="203" formatCode="0.0%;[Red]\(0.0%\)"/>
    <numFmt numFmtId="204" formatCode="_ * #,##0.00_)&quot;£&quot;_ ;_ * \(#,##0.00\)&quot;£&quot;_ ;_ * &quot;-&quot;??_)&quot;£&quot;_ ;_ @_ "/>
    <numFmt numFmtId="205" formatCode="0.0%;\(0.0%\)"/>
    <numFmt numFmtId="206" formatCode="_-[$€]* #,##0.00_-;\-[$€]* #,##0.00_-;_-[$€]* &quot;-&quot;??_-;_-@_-"/>
    <numFmt numFmtId="207" formatCode="\U\S\$#,##0.00;\(\U\S\$#,##0.00\)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0.000%"/>
  </numFmts>
  <fonts count="153">
    <font>
      <sz val="12"/>
      <name val=".VnTime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b/>
      <sz val="12"/>
      <name val=".VnBook-AntiquaH"/>
      <family val="2"/>
    </font>
    <font>
      <sz val="12"/>
      <name val="Arial"/>
      <family val="2"/>
    </font>
    <font>
      <b/>
      <i/>
      <sz val="16"/>
      <name val="Helv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8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63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.VnTime"/>
      <family val="2"/>
    </font>
    <font>
      <sz val="10"/>
      <name val="Arial"/>
      <family val="2"/>
    </font>
    <font>
      <sz val="10"/>
      <name val=".VnTime"/>
      <family val="2"/>
    </font>
    <font>
      <sz val="12"/>
      <name val=".VnTime"/>
      <family val="2"/>
    </font>
    <font>
      <sz val="12"/>
      <name val="VNtimes new roman"/>
    </font>
    <font>
      <sz val="10"/>
      <name val="VNI-Times"/>
    </font>
    <font>
      <sz val="10"/>
      <name val=".VnArial"/>
      <family val="2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  <charset val="129"/>
    </font>
    <font>
      <sz val="12"/>
      <name val="|??¢¥¢¬¨Ï"/>
      <family val="1"/>
      <charset val="129"/>
    </font>
    <font>
      <sz val="12"/>
      <name val="VNI-Times"/>
    </font>
    <font>
      <sz val="12"/>
      <name val="VNI-Helve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sz val="10"/>
      <name val="VnTimes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  <charset val="129"/>
    </font>
    <font>
      <sz val="12"/>
      <name val="Tms Rmn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sz val="10"/>
      <name val="VNI-Aptima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Helv"/>
    </font>
    <font>
      <b/>
      <sz val="10"/>
      <name val=".VnTime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2"/>
      <name val="VN-NTime"/>
    </font>
    <font>
      <sz val="14"/>
      <name val="System"/>
      <family val="2"/>
    </font>
    <font>
      <b/>
      <sz val="11"/>
      <name val="Arial"/>
      <family val="2"/>
    </font>
    <font>
      <sz val="13"/>
      <name val=".VnTime"/>
      <family val="2"/>
    </font>
    <font>
      <sz val="12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VNTime"/>
    </font>
    <font>
      <sz val="10"/>
      <name val="VNI-Helve-Condense"/>
    </font>
    <font>
      <sz val="10"/>
      <name val="VNtimes new roman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Helv"/>
      <family val="2"/>
    </font>
    <font>
      <sz val="10"/>
      <name val=".VnArial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Microsoft Sans Serif"/>
      <family val="2"/>
    </font>
    <font>
      <sz val="10"/>
      <color indexed="10"/>
      <name val="Microsoft Sans Serif"/>
      <family val="2"/>
    </font>
    <font>
      <b/>
      <sz val="10"/>
      <name val="Microsoft Sans Serif"/>
      <family val="2"/>
    </font>
    <font>
      <sz val="10"/>
      <color indexed="8"/>
      <name val="Arial"/>
      <family val="2"/>
    </font>
    <font>
      <sz val="8"/>
      <name val=".VnTime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537">
    <xf numFmtId="0" fontId="0" fillId="0" borderId="0"/>
    <xf numFmtId="198" fontId="5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68" fontId="43" fillId="0" borderId="1" applyFont="0" applyBorder="0"/>
    <xf numFmtId="175" fontId="3" fillId="0" borderId="0" applyFont="0" applyFill="0" applyBorder="0" applyAlignment="0" applyProtection="0"/>
    <xf numFmtId="183" fontId="44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2" fontId="45" fillId="0" borderId="0" applyFont="0" applyFill="0" applyBorder="0" applyAlignment="0" applyProtection="0"/>
    <xf numFmtId="191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0" borderId="0"/>
    <xf numFmtId="0" fontId="3" fillId="0" borderId="0" applyNumberFormat="0" applyFill="0" applyBorder="0" applyAlignment="0" applyProtection="0"/>
    <xf numFmtId="42" fontId="44" fillId="0" borderId="0" applyFont="0" applyFill="0" applyBorder="0" applyAlignment="0" applyProtection="0"/>
    <xf numFmtId="182" fontId="50" fillId="0" borderId="0" applyFont="0" applyFill="0" applyBorder="0" applyAlignment="0" applyProtection="0"/>
    <xf numFmtId="193" fontId="44" fillId="0" borderId="0" applyFont="0" applyFill="0" applyBorder="0" applyAlignment="0" applyProtection="0"/>
    <xf numFmtId="182" fontId="50" fillId="0" borderId="0" applyFont="0" applyFill="0" applyBorder="0" applyAlignment="0" applyProtection="0"/>
    <xf numFmtId="42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65" fontId="50" fillId="0" borderId="0" applyFont="0" applyFill="0" applyBorder="0" applyAlignment="0" applyProtection="0"/>
    <xf numFmtId="42" fontId="44" fillId="0" borderId="0" applyFont="0" applyFill="0" applyBorder="0" applyAlignment="0" applyProtection="0"/>
    <xf numFmtId="182" fontId="50" fillId="0" borderId="0" applyFont="0" applyFill="0" applyBorder="0" applyAlignment="0" applyProtection="0"/>
    <xf numFmtId="193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200" fontId="51" fillId="0" borderId="0" applyFont="0" applyFill="0" applyBorder="0" applyAlignment="0" applyProtection="0"/>
    <xf numFmtId="196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67" fontId="50" fillId="0" borderId="0" applyFont="0" applyFill="0" applyBorder="0" applyAlignment="0" applyProtection="0"/>
    <xf numFmtId="41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3" fontId="50" fillId="0" borderId="0" applyFont="0" applyFill="0" applyBorder="0" applyAlignment="0" applyProtection="0"/>
    <xf numFmtId="194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2" fontId="50" fillId="0" borderId="0" applyFont="0" applyFill="0" applyBorder="0" applyAlignment="0" applyProtection="0"/>
    <xf numFmtId="193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200" fontId="51" fillId="0" borderId="0" applyFont="0" applyFill="0" applyBorder="0" applyAlignment="0" applyProtection="0"/>
    <xf numFmtId="196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1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3" fontId="50" fillId="0" borderId="0" applyFont="0" applyFill="0" applyBorder="0" applyAlignment="0" applyProtection="0"/>
    <xf numFmtId="194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4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200" fontId="51" fillId="0" borderId="0" applyFont="0" applyFill="0" applyBorder="0" applyAlignment="0" applyProtection="0"/>
    <xf numFmtId="196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65" fontId="50" fillId="0" borderId="0" applyFont="0" applyFill="0" applyBorder="0" applyAlignment="0" applyProtection="0"/>
    <xf numFmtId="41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3" fontId="50" fillId="0" borderId="0" applyFont="0" applyFill="0" applyBorder="0" applyAlignment="0" applyProtection="0"/>
    <xf numFmtId="194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52" fillId="0" borderId="0"/>
    <xf numFmtId="0" fontId="3" fillId="0" borderId="0"/>
    <xf numFmtId="0" fontId="53" fillId="2" borderId="0"/>
    <xf numFmtId="0" fontId="54" fillId="0" borderId="0"/>
    <xf numFmtId="9" fontId="55" fillId="0" borderId="0" applyFont="0" applyFill="0" applyBorder="0" applyAlignment="0" applyProtection="0"/>
    <xf numFmtId="0" fontId="56" fillId="2" borderId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5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5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5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5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5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5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5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5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5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5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5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5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5" fillId="15" borderId="0" applyNumberFormat="0" applyBorder="0" applyAlignment="0" applyProtection="0"/>
    <xf numFmtId="0" fontId="115" fillId="15" borderId="0" applyNumberFormat="0" applyBorder="0" applyAlignment="0" applyProtection="0"/>
    <xf numFmtId="0" fontId="57" fillId="2" borderId="0"/>
    <xf numFmtId="0" fontId="58" fillId="0" borderId="0">
      <alignment wrapText="1"/>
    </xf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5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5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5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5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5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5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5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5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5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5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5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5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41" fillId="0" borderId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7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7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7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7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7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7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8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7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7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8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7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7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6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7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7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7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7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8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7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7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8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7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7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0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7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7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1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7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7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201" fontId="5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10" fillId="0" borderId="0" applyFont="0" applyFill="0" applyBorder="0" applyAlignment="0" applyProtection="0"/>
    <xf numFmtId="195" fontId="55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55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19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19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20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0" fontId="61" fillId="0" borderId="0"/>
    <xf numFmtId="0" fontId="10" fillId="0" borderId="0"/>
    <xf numFmtId="0" fontId="61" fillId="0" borderId="0"/>
    <xf numFmtId="0" fontId="40" fillId="0" borderId="0" applyFill="0" applyBorder="0" applyAlignment="0"/>
    <xf numFmtId="179" fontId="62" fillId="0" borderId="0" applyFill="0" applyBorder="0" applyAlignment="0"/>
    <xf numFmtId="173" fontId="62" fillId="0" borderId="0" applyFill="0" applyBorder="0" applyAlignment="0"/>
    <xf numFmtId="203" fontId="62" fillId="0" borderId="0" applyFill="0" applyBorder="0" applyAlignment="0"/>
    <xf numFmtId="204" fontId="40" fillId="0" borderId="0" applyFill="0" applyBorder="0" applyAlignment="0"/>
    <xf numFmtId="166" fontId="62" fillId="0" borderId="0" applyFill="0" applyBorder="0" applyAlignment="0"/>
    <xf numFmtId="205" fontId="62" fillId="0" borderId="0" applyFill="0" applyBorder="0" applyAlignment="0"/>
    <xf numFmtId="179" fontId="62" fillId="0" borderId="0" applyFill="0" applyBorder="0" applyAlignment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1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1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2" fillId="35" borderId="29" applyNumberFormat="0" applyAlignment="0" applyProtection="0"/>
    <xf numFmtId="0" fontId="121" fillId="35" borderId="29" applyNumberFormat="0" applyAlignment="0" applyProtection="0"/>
    <xf numFmtId="0" fontId="121" fillId="35" borderId="29" applyNumberFormat="0" applyAlignment="0" applyProtection="0"/>
    <xf numFmtId="0" fontId="63" fillId="0" borderId="0"/>
    <xf numFmtId="184" fontId="44" fillId="0" borderId="0" applyFont="0" applyFill="0" applyBorder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3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3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4" fillId="36" borderId="30" applyNumberFormat="0" applyAlignment="0" applyProtection="0"/>
    <xf numFmtId="0" fontId="123" fillId="36" borderId="30" applyNumberFormat="0" applyAlignment="0" applyProtection="0"/>
    <xf numFmtId="0" fontId="123" fillId="36" borderId="30" applyNumberFormat="0" applyAlignment="0" applyProtection="0"/>
    <xf numFmtId="1" fontId="64" fillId="0" borderId="2" applyBorder="0"/>
    <xf numFmtId="43" fontId="2" fillId="0" borderId="0" applyFont="0" applyFill="0" applyBorder="0" applyAlignment="0" applyProtection="0"/>
    <xf numFmtId="166" fontId="62" fillId="0" borderId="0" applyFont="0" applyFill="0" applyBorder="0" applyAlignment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9" fontId="62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65" fillId="0" borderId="0" applyFill="0" applyBorder="0" applyAlignment="0"/>
    <xf numFmtId="207" fontId="40" fillId="0" borderId="3">
      <alignment vertical="center"/>
    </xf>
    <xf numFmtId="209" fontId="40" fillId="0" borderId="0" applyFont="0" applyFill="0" applyBorder="0" applyAlignment="0" applyProtection="0"/>
    <xf numFmtId="211" fontId="40" fillId="0" borderId="0" applyFont="0" applyFill="0" applyBorder="0" applyAlignment="0" applyProtection="0"/>
    <xf numFmtId="166" fontId="62" fillId="0" borderId="0" applyFill="0" applyBorder="0" applyAlignment="0"/>
    <xf numFmtId="179" fontId="62" fillId="0" borderId="0" applyFill="0" applyBorder="0" applyAlignment="0"/>
    <xf numFmtId="166" fontId="62" fillId="0" borderId="0" applyFill="0" applyBorder="0" applyAlignment="0"/>
    <xf numFmtId="205" fontId="62" fillId="0" borderId="0" applyFill="0" applyBorder="0" applyAlignment="0"/>
    <xf numFmtId="179" fontId="62" fillId="0" borderId="0" applyFill="0" applyBorder="0" applyAlignment="0"/>
    <xf numFmtId="206" fontId="4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7" borderId="0" applyNumberFormat="0" applyBorder="0" applyAlignment="0" applyProtection="0"/>
    <xf numFmtId="38" fontId="66" fillId="3" borderId="0" applyNumberFormat="0" applyBorder="0" applyAlignment="0" applyProtection="0"/>
    <xf numFmtId="0" fontId="11" fillId="0" borderId="0" applyNumberFormat="0" applyFont="0" applyBorder="0" applyAlignment="0">
      <alignment horizontal="left" vertical="center"/>
    </xf>
    <xf numFmtId="0" fontId="67" fillId="0" borderId="0">
      <alignment horizontal="left"/>
    </xf>
    <xf numFmtId="0" fontId="4" fillId="0" borderId="4" applyNumberFormat="0" applyAlignment="0" applyProtection="0">
      <alignment horizontal="left" vertical="center"/>
    </xf>
    <xf numFmtId="0" fontId="4" fillId="0" borderId="5">
      <alignment horizontal="left" vertical="center"/>
    </xf>
    <xf numFmtId="0" fontId="6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" fillId="0" borderId="0" applyNumberFormat="0" applyFill="0" applyBorder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1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1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1" fillId="0" borderId="32" applyNumberFormat="0" applyFill="0" applyAlignment="0" applyProtection="0"/>
    <xf numFmtId="0" fontId="131" fillId="0" borderId="32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3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3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83" fontId="44" fillId="0" borderId="0">
      <protection locked="0"/>
    </xf>
    <xf numFmtId="183" fontId="44" fillId="0" borderId="0">
      <protection locked="0"/>
    </xf>
    <xf numFmtId="176" fontId="68" fillId="4" borderId="6" applyNumberFormat="0" applyAlignment="0">
      <alignment horizontal="left" vertical="top"/>
    </xf>
    <xf numFmtId="49" fontId="69" fillId="0" borderId="6">
      <alignment vertical="center"/>
    </xf>
    <xf numFmtId="187" fontId="44" fillId="0" borderId="0" applyFont="0" applyFill="0" applyBorder="0" applyAlignment="0" applyProtection="0"/>
    <xf numFmtId="10" fontId="66" fillId="3" borderId="6" applyNumberFormat="0" applyBorder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5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5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6" fillId="38" borderId="29" applyNumberFormat="0" applyAlignment="0" applyProtection="0"/>
    <xf numFmtId="0" fontId="135" fillId="38" borderId="29" applyNumberFormat="0" applyAlignment="0" applyProtection="0"/>
    <xf numFmtId="0" fontId="135" fillId="38" borderId="29" applyNumberFormat="0" applyAlignment="0" applyProtection="0"/>
    <xf numFmtId="0" fontId="2" fillId="0" borderId="0"/>
    <xf numFmtId="0" fontId="70" fillId="0" borderId="0"/>
    <xf numFmtId="166" fontId="62" fillId="0" borderId="0" applyFill="0" applyBorder="0" applyAlignment="0"/>
    <xf numFmtId="179" fontId="62" fillId="0" borderId="0" applyFill="0" applyBorder="0" applyAlignment="0"/>
    <xf numFmtId="166" fontId="62" fillId="0" borderId="0" applyFill="0" applyBorder="0" applyAlignment="0"/>
    <xf numFmtId="205" fontId="62" fillId="0" borderId="0" applyFill="0" applyBorder="0" applyAlignment="0"/>
    <xf numFmtId="179" fontId="62" fillId="0" borderId="0" applyFill="0" applyBorder="0" applyAlignment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7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7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7" fillId="0" borderId="34" applyNumberFormat="0" applyFill="0" applyAlignment="0" applyProtection="0"/>
    <xf numFmtId="0" fontId="137" fillId="0" borderId="34" applyNumberFormat="0" applyFill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1" fillId="0" borderId="7"/>
    <xf numFmtId="6" fontId="70" fillId="0" borderId="0" applyFont="0" applyFill="0" applyBorder="0" applyAlignment="0" applyProtection="0"/>
    <xf numFmtId="8" fontId="70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2" fillId="0" borderId="0" applyNumberFormat="0" applyFont="0" applyFill="0" applyAlignment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39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39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39" fillId="39" borderId="0" applyNumberFormat="0" applyBorder="0" applyAlignment="0" applyProtection="0"/>
    <xf numFmtId="0" fontId="139" fillId="39" borderId="0" applyNumberFormat="0" applyBorder="0" applyAlignment="0" applyProtection="0"/>
    <xf numFmtId="37" fontId="73" fillId="0" borderId="0"/>
    <xf numFmtId="0" fontId="74" fillId="0" borderId="6" applyNumberFormat="0" applyFont="0" applyFill="0" applyBorder="0" applyAlignment="0">
      <alignment horizontal="center"/>
    </xf>
    <xf numFmtId="169" fontId="13" fillId="0" borderId="0"/>
    <xf numFmtId="0" fontId="9" fillId="0" borderId="0"/>
    <xf numFmtId="0" fontId="3" fillId="0" borderId="0"/>
    <xf numFmtId="0" fontId="34" fillId="0" borderId="0"/>
    <xf numFmtId="0" fontId="3" fillId="0" borderId="0"/>
    <xf numFmtId="0" fontId="44" fillId="0" borderId="0"/>
    <xf numFmtId="0" fontId="40" fillId="0" borderId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2" fillId="40" borderId="35" applyNumberFormat="0" applyFont="0" applyAlignment="0" applyProtection="0"/>
    <xf numFmtId="0" fontId="113" fillId="40" borderId="35" applyNumberFormat="0" applyFont="0" applyAlignment="0" applyProtection="0"/>
    <xf numFmtId="0" fontId="108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13" fillId="40" borderId="35" applyNumberFormat="0" applyFont="0" applyAlignment="0" applyProtection="0"/>
    <xf numFmtId="0" fontId="108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14" fillId="40" borderId="35" applyNumberFormat="0" applyFont="0" applyAlignment="0" applyProtection="0"/>
    <xf numFmtId="0" fontId="108" fillId="40" borderId="35" applyNumberFormat="0" applyFont="0" applyAlignment="0" applyProtection="0"/>
    <xf numFmtId="0" fontId="108" fillId="40" borderId="35" applyNumberFormat="0" applyFont="0" applyAlignment="0" applyProtection="0"/>
    <xf numFmtId="3" fontId="7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1" fillId="0" borderId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1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1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2" fillId="35" borderId="36" applyNumberFormat="0" applyAlignment="0" applyProtection="0"/>
    <xf numFmtId="0" fontId="141" fillId="35" borderId="36" applyNumberFormat="0" applyAlignment="0" applyProtection="0"/>
    <xf numFmtId="0" fontId="141" fillId="35" borderId="36" applyNumberFormat="0" applyAlignment="0" applyProtection="0"/>
    <xf numFmtId="0" fontId="26" fillId="3" borderId="0"/>
    <xf numFmtId="9" fontId="2" fillId="0" borderId="0" applyFont="0" applyFill="0" applyBorder="0" applyAlignment="0" applyProtection="0"/>
    <xf numFmtId="204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66" fontId="62" fillId="0" borderId="0" applyFill="0" applyBorder="0" applyAlignment="0"/>
    <xf numFmtId="179" fontId="62" fillId="0" borderId="0" applyFill="0" applyBorder="0" applyAlignment="0"/>
    <xf numFmtId="166" fontId="62" fillId="0" borderId="0" applyFill="0" applyBorder="0" applyAlignment="0"/>
    <xf numFmtId="205" fontId="62" fillId="0" borderId="0" applyFill="0" applyBorder="0" applyAlignment="0"/>
    <xf numFmtId="179" fontId="62" fillId="0" borderId="0" applyFill="0" applyBorder="0" applyAlignment="0"/>
    <xf numFmtId="0" fontId="78" fillId="0" borderId="0"/>
    <xf numFmtId="0" fontId="79" fillId="0" borderId="0" applyNumberFormat="0" applyFont="0" applyFill="0" applyBorder="0" applyAlignment="0" applyProtection="0">
      <alignment horizontal="left"/>
    </xf>
    <xf numFmtId="0" fontId="80" fillId="0" borderId="7">
      <alignment horizontal="center"/>
    </xf>
    <xf numFmtId="187" fontId="4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3" fontId="50" fillId="0" borderId="0" applyFont="0" applyFill="0" applyBorder="0" applyAlignment="0" applyProtection="0"/>
    <xf numFmtId="194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82" fontId="50" fillId="0" borderId="0" applyFont="0" applyFill="0" applyBorder="0" applyAlignment="0" applyProtection="0"/>
    <xf numFmtId="189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200" fontId="51" fillId="0" borderId="0" applyFont="0" applyFill="0" applyBorder="0" applyAlignment="0" applyProtection="0"/>
    <xf numFmtId="196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71" fillId="0" borderId="0"/>
    <xf numFmtId="181" fontId="77" fillId="0" borderId="8">
      <alignment horizontal="right" vertical="center"/>
    </xf>
    <xf numFmtId="49" fontId="65" fillId="0" borderId="0" applyFill="0" applyBorder="0" applyAlignment="0"/>
    <xf numFmtId="180" fontId="40" fillId="0" borderId="0" applyFill="0" applyBorder="0" applyAlignment="0"/>
    <xf numFmtId="202" fontId="40" fillId="0" borderId="0" applyFill="0" applyBorder="0" applyAlignment="0"/>
    <xf numFmtId="180" fontId="44" fillId="0" borderId="6">
      <alignment horizontal="left"/>
    </xf>
    <xf numFmtId="0" fontId="81" fillId="0" borderId="9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0" fontId="23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" fillId="0" borderId="10" applyNumberFormat="0" applyFon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4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4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4" fillId="0" borderId="37" applyNumberFormat="0" applyFill="0" applyAlignment="0" applyProtection="0"/>
    <xf numFmtId="0" fontId="144" fillId="0" borderId="37" applyNumberFormat="0" applyFill="0" applyAlignment="0" applyProtection="0"/>
    <xf numFmtId="165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97" fontId="82" fillId="0" borderId="0"/>
    <xf numFmtId="199" fontId="44" fillId="0" borderId="6"/>
    <xf numFmtId="0" fontId="83" fillId="0" borderId="0"/>
    <xf numFmtId="0" fontId="83" fillId="0" borderId="0"/>
    <xf numFmtId="176" fontId="84" fillId="5" borderId="11">
      <alignment vertical="top"/>
    </xf>
    <xf numFmtId="0" fontId="85" fillId="6" borderId="6">
      <alignment horizontal="left" vertical="center"/>
    </xf>
    <xf numFmtId="177" fontId="86" fillId="7" borderId="11"/>
    <xf numFmtId="5" fontId="68" fillId="0" borderId="11">
      <alignment horizontal="left" vertical="top"/>
    </xf>
    <xf numFmtId="0" fontId="87" fillId="8" borderId="0">
      <alignment horizontal="left" vertical="center"/>
    </xf>
    <xf numFmtId="5" fontId="88" fillId="0" borderId="12">
      <alignment horizontal="left" vertical="top"/>
    </xf>
    <xf numFmtId="0" fontId="89" fillId="0" borderId="12">
      <alignment horizontal="left" vertical="center"/>
    </xf>
    <xf numFmtId="208" fontId="40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2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/>
    <xf numFmtId="0" fontId="3" fillId="0" borderId="0"/>
    <xf numFmtId="0" fontId="12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2" fontId="93" fillId="0" borderId="0" applyFont="0" applyFill="0" applyBorder="0" applyAlignment="0" applyProtection="0"/>
    <xf numFmtId="191" fontId="93" fillId="0" borderId="0" applyFont="0" applyFill="0" applyBorder="0" applyAlignment="0" applyProtection="0"/>
    <xf numFmtId="0" fontId="93" fillId="0" borderId="0"/>
    <xf numFmtId="164" fontId="15" fillId="0" borderId="0" applyFont="0" applyFill="0" applyBorder="0" applyAlignment="0" applyProtection="0"/>
    <xf numFmtId="6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34" fillId="0" borderId="33" applyNumberFormat="0" applyFill="0" applyAlignment="0" applyProtection="0"/>
    <xf numFmtId="0" fontId="134" fillId="0" borderId="0" applyNumberFormat="0" applyFill="0" applyBorder="0" applyAlignment="0" applyProtection="0"/>
    <xf numFmtId="0" fontId="128" fillId="37" borderId="0" applyNumberFormat="0" applyBorder="0" applyAlignment="0" applyProtection="0"/>
    <xf numFmtId="0" fontId="120" fillId="34" borderId="0" applyNumberFormat="0" applyBorder="0" applyAlignment="0" applyProtection="0"/>
    <xf numFmtId="0" fontId="140" fillId="39" borderId="0" applyNumberFormat="0" applyBorder="0" applyAlignment="0" applyProtection="0"/>
    <xf numFmtId="0" fontId="136" fillId="38" borderId="29" applyNumberFormat="0" applyAlignment="0" applyProtection="0"/>
    <xf numFmtId="0" fontId="142" fillId="35" borderId="36" applyNumberFormat="0" applyAlignment="0" applyProtection="0"/>
    <xf numFmtId="0" fontId="122" fillId="35" borderId="29" applyNumberFormat="0" applyAlignment="0" applyProtection="0"/>
    <xf numFmtId="0" fontId="138" fillId="0" borderId="34" applyNumberFormat="0" applyFill="0" applyAlignment="0" applyProtection="0"/>
    <xf numFmtId="0" fontId="124" fillId="36" borderId="30" applyNumberFormat="0" applyAlignment="0" applyProtection="0"/>
    <xf numFmtId="0" fontId="14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8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18" fillId="22" borderId="0" applyNumberFormat="0" applyBorder="0" applyAlignment="0" applyProtection="0"/>
    <xf numFmtId="0" fontId="118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18" fillId="23" borderId="0" applyNumberFormat="0" applyBorder="0" applyAlignment="0" applyProtection="0"/>
    <xf numFmtId="0" fontId="11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18" fillId="24" borderId="0" applyNumberFormat="0" applyBorder="0" applyAlignment="0" applyProtection="0"/>
    <xf numFmtId="0" fontId="11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18" fillId="25" borderId="0" applyNumberFormat="0" applyBorder="0" applyAlignment="0" applyProtection="0"/>
    <xf numFmtId="0" fontId="11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18" fillId="26" borderId="0" applyNumberFormat="0" applyBorder="0" applyAlignment="0" applyProtection="0"/>
    <xf numFmtId="0" fontId="11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18" fillId="27" borderId="0" applyNumberFormat="0" applyBorder="0" applyAlignment="0" applyProtection="0"/>
    <xf numFmtId="0" fontId="130" fillId="0" borderId="31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0" fillId="0" borderId="31" applyNumberFormat="0" applyFill="0" applyAlignment="0" applyProtection="0"/>
    <xf numFmtId="0" fontId="1" fillId="40" borderId="35" applyNumberFormat="0" applyFont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" fillId="40" borderId="35" applyNumberFormat="0" applyFont="0" applyAlignment="0" applyProtection="0"/>
    <xf numFmtId="0" fontId="3" fillId="0" borderId="0"/>
  </cellStyleXfs>
  <cellXfs count="672">
    <xf numFmtId="0" fontId="0" fillId="0" borderId="0" xfId="0"/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3" fillId="0" borderId="0" xfId="13"/>
    <xf numFmtId="0" fontId="3" fillId="0" borderId="0" xfId="3479"/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8" fillId="0" borderId="0" xfId="0" applyFont="1" applyFill="1" applyAlignment="1">
      <alignment vertical="center"/>
    </xf>
    <xf numFmtId="168" fontId="23" fillId="0" borderId="13" xfId="2253" applyNumberFormat="1" applyFont="1" applyFill="1" applyBorder="1" applyAlignment="1">
      <alignment vertical="center"/>
    </xf>
    <xf numFmtId="168" fontId="23" fillId="0" borderId="0" xfId="2253" applyNumberFormat="1" applyFont="1" applyFill="1" applyBorder="1" applyAlignment="1">
      <alignment horizontal="right" vertical="center"/>
    </xf>
    <xf numFmtId="168" fontId="23" fillId="0" borderId="0" xfId="2253" applyNumberFormat="1" applyFont="1" applyFill="1" applyAlignment="1">
      <alignment vertical="center"/>
    </xf>
    <xf numFmtId="168" fontId="23" fillId="0" borderId="0" xfId="2253" applyNumberFormat="1" applyFont="1" applyFill="1" applyBorder="1" applyAlignment="1">
      <alignment vertical="center"/>
    </xf>
    <xf numFmtId="168" fontId="22" fillId="0" borderId="0" xfId="2253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168" fontId="18" fillId="0" borderId="0" xfId="2253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1" fillId="0" borderId="0" xfId="2980" applyFont="1" applyFill="1" applyBorder="1" applyAlignment="1">
      <alignment vertical="center"/>
    </xf>
    <xf numFmtId="0" fontId="22" fillId="0" borderId="0" xfId="2980" applyFont="1" applyFill="1" applyBorder="1" applyAlignment="1">
      <alignment vertical="center"/>
    </xf>
    <xf numFmtId="0" fontId="33" fillId="0" borderId="0" xfId="2980" applyFont="1" applyFill="1" applyBorder="1" applyAlignment="1">
      <alignment vertical="center"/>
    </xf>
    <xf numFmtId="0" fontId="37" fillId="0" borderId="0" xfId="2980" applyFont="1" applyFill="1" applyBorder="1" applyAlignment="1">
      <alignment vertical="center"/>
    </xf>
    <xf numFmtId="0" fontId="23" fillId="0" borderId="0" xfId="2980" quotePrefix="1" applyFont="1" applyFill="1" applyBorder="1" applyAlignment="1">
      <alignment horizontal="center" vertical="center"/>
    </xf>
    <xf numFmtId="0" fontId="23" fillId="0" borderId="0" xfId="2980" applyFont="1" applyFill="1" applyBorder="1" applyAlignment="1">
      <alignment vertical="center"/>
    </xf>
    <xf numFmtId="0" fontId="31" fillId="0" borderId="0" xfId="2980" quotePrefix="1" applyFont="1" applyFill="1" applyBorder="1" applyAlignment="1">
      <alignment horizontal="center" vertical="center"/>
    </xf>
    <xf numFmtId="0" fontId="3" fillId="0" borderId="0" xfId="2981" applyFont="1" applyFill="1"/>
    <xf numFmtId="168" fontId="27" fillId="0" borderId="0" xfId="2253" applyNumberFormat="1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168" fontId="97" fillId="0" borderId="13" xfId="2253" applyNumberFormat="1" applyFont="1" applyFill="1" applyBorder="1" applyAlignment="1">
      <alignment vertical="center"/>
    </xf>
    <xf numFmtId="168" fontId="97" fillId="0" borderId="0" xfId="2253" applyNumberFormat="1" applyFont="1" applyFill="1" applyBorder="1" applyAlignment="1">
      <alignment vertical="center"/>
    </xf>
    <xf numFmtId="168" fontId="99" fillId="0" borderId="0" xfId="2253" applyNumberFormat="1" applyFont="1" applyFill="1" applyBorder="1" applyAlignment="1">
      <alignment horizontal="right" vertical="center"/>
    </xf>
    <xf numFmtId="168" fontId="27" fillId="0" borderId="0" xfId="0" applyNumberFormat="1" applyFont="1" applyFill="1" applyAlignment="1">
      <alignment horizontal="justify" vertical="center" wrapText="1"/>
    </xf>
    <xf numFmtId="168" fontId="98" fillId="0" borderId="0" xfId="2253" applyNumberFormat="1" applyFont="1" applyFill="1" applyAlignment="1">
      <alignment vertical="center"/>
    </xf>
    <xf numFmtId="168" fontId="97" fillId="0" borderId="0" xfId="2253" applyNumberFormat="1" applyFont="1" applyFill="1" applyAlignment="1">
      <alignment vertical="center"/>
    </xf>
    <xf numFmtId="0" fontId="94" fillId="0" borderId="0" xfId="0" applyFont="1" applyFill="1" applyAlignment="1">
      <alignment horizontal="left" vertical="center"/>
    </xf>
    <xf numFmtId="0" fontId="9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99" fillId="0" borderId="0" xfId="0" applyFont="1" applyFill="1" applyAlignment="1">
      <alignment horizontal="center" vertical="center" wrapText="1"/>
    </xf>
    <xf numFmtId="168" fontId="35" fillId="0" borderId="0" xfId="2253" applyNumberFormat="1" applyFont="1" applyFill="1" applyAlignment="1">
      <alignment vertical="center"/>
    </xf>
    <xf numFmtId="168" fontId="94" fillId="0" borderId="0" xfId="2253" applyNumberFormat="1" applyFont="1" applyFill="1" applyAlignment="1">
      <alignment horizontal="right" vertical="center"/>
    </xf>
    <xf numFmtId="43" fontId="35" fillId="0" borderId="0" xfId="2253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168" fontId="95" fillId="0" borderId="0" xfId="0" applyNumberFormat="1" applyFont="1" applyFill="1" applyAlignment="1">
      <alignment horizontal="right" vertical="center"/>
    </xf>
    <xf numFmtId="168" fontId="95" fillId="0" borderId="0" xfId="2253" applyNumberFormat="1" applyFont="1" applyFill="1" applyAlignment="1">
      <alignment horizontal="right" vertical="center"/>
    </xf>
    <xf numFmtId="43" fontId="94" fillId="0" borderId="0" xfId="2253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168" fontId="35" fillId="0" borderId="0" xfId="2253" applyNumberFormat="1" applyFont="1" applyFill="1" applyBorder="1" applyAlignment="1">
      <alignment vertical="center"/>
    </xf>
    <xf numFmtId="168" fontId="95" fillId="0" borderId="0" xfId="2253" applyNumberFormat="1" applyFont="1" applyFill="1" applyBorder="1" applyAlignment="1">
      <alignment horizontal="right" vertical="center"/>
    </xf>
    <xf numFmtId="43" fontId="94" fillId="0" borderId="0" xfId="2253" applyFont="1" applyFill="1" applyAlignment="1">
      <alignment vertical="center"/>
    </xf>
    <xf numFmtId="0" fontId="99" fillId="0" borderId="14" xfId="0" applyFont="1" applyFill="1" applyBorder="1" applyAlignment="1">
      <alignment horizontal="left" vertical="center"/>
    </xf>
    <xf numFmtId="0" fontId="99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168" fontId="27" fillId="0" borderId="14" xfId="2253" applyNumberFormat="1" applyFont="1" applyFill="1" applyBorder="1" applyAlignment="1">
      <alignment vertical="center"/>
    </xf>
    <xf numFmtId="43" fontId="27" fillId="0" borderId="0" xfId="2253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8" fontId="27" fillId="0" borderId="0" xfId="2253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168" fontId="26" fillId="0" borderId="0" xfId="2253" applyNumberFormat="1" applyFont="1" applyFill="1" applyAlignment="1">
      <alignment horizontal="centerContinuous" vertical="center"/>
    </xf>
    <xf numFmtId="168" fontId="100" fillId="0" borderId="0" xfId="2253" applyNumberFormat="1" applyFont="1" applyFill="1" applyAlignment="1">
      <alignment horizontal="centerContinuous" vertical="center"/>
    </xf>
    <xf numFmtId="0" fontId="99" fillId="0" borderId="0" xfId="0" applyFont="1" applyFill="1" applyAlignment="1">
      <alignment horizontal="centerContinuous" vertical="center"/>
    </xf>
    <xf numFmtId="168" fontId="25" fillId="0" borderId="0" xfId="2253" applyNumberFormat="1" applyFont="1" applyFill="1" applyAlignment="1">
      <alignment horizontal="centerContinuous" vertical="center"/>
    </xf>
    <xf numFmtId="0" fontId="101" fillId="0" borderId="0" xfId="0" applyFont="1" applyFill="1" applyAlignment="1">
      <alignment horizontal="centerContinuous" vertical="center"/>
    </xf>
    <xf numFmtId="0" fontId="99" fillId="0" borderId="0" xfId="0" applyFont="1" applyFill="1" applyAlignment="1">
      <alignment horizontal="left" vertical="center"/>
    </xf>
    <xf numFmtId="0" fontId="99" fillId="0" borderId="0" xfId="0" applyFont="1" applyFill="1" applyAlignment="1">
      <alignment vertical="center"/>
    </xf>
    <xf numFmtId="0" fontId="99" fillId="0" borderId="0" xfId="0" applyFont="1" applyFill="1" applyAlignment="1">
      <alignment horizontal="center" vertical="center"/>
    </xf>
    <xf numFmtId="43" fontId="27" fillId="0" borderId="0" xfId="2253" applyFont="1" applyFill="1" applyBorder="1" applyAlignment="1">
      <alignment vertical="center"/>
    </xf>
    <xf numFmtId="168" fontId="99" fillId="0" borderId="0" xfId="2253" quotePrefix="1" applyNumberFormat="1" applyFont="1" applyFill="1" applyBorder="1" applyAlignment="1">
      <alignment horizontal="right" vertical="center"/>
    </xf>
    <xf numFmtId="168" fontId="99" fillId="0" borderId="0" xfId="2253" applyNumberFormat="1" applyFont="1" applyFill="1" applyAlignment="1">
      <alignment vertical="center"/>
    </xf>
    <xf numFmtId="168" fontId="99" fillId="0" borderId="14" xfId="2253" applyNumberFormat="1" applyFont="1" applyFill="1" applyBorder="1" applyAlignment="1">
      <alignment horizontal="right" vertical="center"/>
    </xf>
    <xf numFmtId="168" fontId="99" fillId="0" borderId="0" xfId="2253" applyNumberFormat="1" applyFont="1" applyFill="1" applyAlignment="1">
      <alignment horizontal="right" vertical="center"/>
    </xf>
    <xf numFmtId="0" fontId="102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vertical="center"/>
    </xf>
    <xf numFmtId="168" fontId="102" fillId="0" borderId="0" xfId="2253" applyNumberFormat="1" applyFont="1" applyFill="1" applyAlignment="1">
      <alignment vertical="center"/>
    </xf>
    <xf numFmtId="43" fontId="102" fillId="0" borderId="0" xfId="2253" applyFont="1" applyFill="1" applyAlignment="1">
      <alignment vertical="center"/>
    </xf>
    <xf numFmtId="168" fontId="99" fillId="0" borderId="0" xfId="0" applyNumberFormat="1" applyFont="1" applyFill="1" applyAlignment="1">
      <alignment vertical="center"/>
    </xf>
    <xf numFmtId="43" fontId="101" fillId="0" borderId="0" xfId="2253" applyFont="1" applyFill="1" applyAlignment="1">
      <alignment vertical="center"/>
    </xf>
    <xf numFmtId="0" fontId="10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68" fontId="27" fillId="0" borderId="0" xfId="0" applyNumberFormat="1" applyFont="1" applyFill="1" applyAlignment="1">
      <alignment vertical="center"/>
    </xf>
    <xf numFmtId="168" fontId="27" fillId="0" borderId="0" xfId="2253" applyNumberFormat="1" applyFont="1" applyFill="1" applyAlignment="1">
      <alignment vertical="top"/>
    </xf>
    <xf numFmtId="43" fontId="99" fillId="0" borderId="0" xfId="2253" applyFont="1" applyFill="1" applyAlignment="1">
      <alignment vertical="center"/>
    </xf>
    <xf numFmtId="168" fontId="99" fillId="0" borderId="13" xfId="2253" applyNumberFormat="1" applyFont="1" applyFill="1" applyBorder="1" applyAlignment="1">
      <alignment vertical="center"/>
    </xf>
    <xf numFmtId="168" fontId="99" fillId="0" borderId="0" xfId="2253" applyNumberFormat="1" applyFont="1" applyFill="1" applyBorder="1" applyAlignment="1">
      <alignment vertical="center"/>
    </xf>
    <xf numFmtId="168" fontId="27" fillId="0" borderId="0" xfId="2253" applyNumberFormat="1" applyFont="1" applyFill="1" applyBorder="1" applyAlignment="1">
      <alignment horizontal="right" vertical="center"/>
    </xf>
    <xf numFmtId="168" fontId="27" fillId="0" borderId="0" xfId="0" applyNumberFormat="1" applyFont="1" applyFill="1" applyBorder="1" applyAlignment="1">
      <alignment vertical="center"/>
    </xf>
    <xf numFmtId="0" fontId="99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vertical="center"/>
    </xf>
    <xf numFmtId="43" fontId="99" fillId="0" borderId="0" xfId="2253" applyFont="1" applyFill="1" applyBorder="1" applyAlignment="1">
      <alignment vertical="center"/>
    </xf>
    <xf numFmtId="168" fontId="102" fillId="0" borderId="0" xfId="2253" applyNumberFormat="1" applyFont="1" applyFill="1" applyBorder="1" applyAlignment="1">
      <alignment vertical="center"/>
    </xf>
    <xf numFmtId="168" fontId="101" fillId="0" borderId="0" xfId="2253" applyNumberFormat="1" applyFont="1" applyFill="1" applyBorder="1" applyAlignment="1">
      <alignment vertical="center"/>
    </xf>
    <xf numFmtId="168" fontId="101" fillId="0" borderId="0" xfId="0" applyNumberFormat="1" applyFont="1" applyFill="1" applyAlignment="1">
      <alignment vertical="center"/>
    </xf>
    <xf numFmtId="168" fontId="101" fillId="0" borderId="0" xfId="2253" applyNumberFormat="1" applyFont="1" applyFill="1" applyAlignment="1">
      <alignment vertical="center"/>
    </xf>
    <xf numFmtId="0" fontId="99" fillId="0" borderId="0" xfId="0" quotePrefix="1" applyFont="1" applyFill="1" applyAlignment="1">
      <alignment horizontal="center" vertical="center"/>
    </xf>
    <xf numFmtId="168" fontId="99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8" fontId="99" fillId="0" borderId="0" xfId="2253" applyNumberFormat="1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center"/>
    </xf>
    <xf numFmtId="49" fontId="99" fillId="0" borderId="0" xfId="0" applyNumberFormat="1" applyFont="1" applyFill="1" applyAlignment="1">
      <alignment horizontal="center" vertical="center"/>
    </xf>
    <xf numFmtId="168" fontId="101" fillId="0" borderId="0" xfId="2253" applyNumberFormat="1" applyFont="1" applyFill="1" applyBorder="1" applyAlignment="1">
      <alignment horizontal="right" vertical="center"/>
    </xf>
    <xf numFmtId="168" fontId="27" fillId="0" borderId="0" xfId="2253" applyNumberFormat="1" applyFont="1" applyFill="1" applyBorder="1" applyAlignment="1">
      <alignment horizontal="right" vertical="top" wrapText="1"/>
    </xf>
    <xf numFmtId="168" fontId="27" fillId="0" borderId="0" xfId="2253" applyNumberFormat="1" applyFont="1" applyFill="1" applyBorder="1" applyAlignment="1">
      <alignment vertical="top" wrapText="1"/>
    </xf>
    <xf numFmtId="168" fontId="27" fillId="0" borderId="0" xfId="2253" applyNumberFormat="1" applyFont="1" applyFill="1" applyBorder="1" applyAlignment="1">
      <alignment vertical="center" wrapText="1"/>
    </xf>
    <xf numFmtId="43" fontId="27" fillId="0" borderId="0" xfId="0" applyNumberFormat="1" applyFont="1" applyFill="1" applyAlignment="1">
      <alignment vertical="center"/>
    </xf>
    <xf numFmtId="168" fontId="27" fillId="0" borderId="0" xfId="2253" applyNumberFormat="1" applyFont="1" applyFill="1" applyBorder="1" applyAlignment="1">
      <alignment vertical="top"/>
    </xf>
    <xf numFmtId="168" fontId="99" fillId="0" borderId="0" xfId="2253" applyNumberFormat="1" applyFont="1" applyFill="1" applyBorder="1" applyAlignment="1">
      <alignment horizontal="center" vertical="center"/>
    </xf>
    <xf numFmtId="43" fontId="101" fillId="0" borderId="0" xfId="2253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168" fontId="101" fillId="0" borderId="0" xfId="2253" applyNumberFormat="1" applyFont="1" applyFill="1" applyBorder="1" applyAlignment="1">
      <alignment horizontal="center" vertical="center"/>
    </xf>
    <xf numFmtId="43" fontId="101" fillId="0" borderId="0" xfId="2253" applyFont="1" applyFill="1" applyBorder="1" applyAlignment="1">
      <alignment horizontal="right" vertical="center" wrapText="1"/>
    </xf>
    <xf numFmtId="43" fontId="99" fillId="0" borderId="0" xfId="2253" applyFont="1" applyFill="1" applyBorder="1" applyAlignment="1">
      <alignment horizontal="right" vertical="center" wrapText="1"/>
    </xf>
    <xf numFmtId="168" fontId="26" fillId="0" borderId="0" xfId="0" applyNumberFormat="1" applyFont="1" applyFill="1" applyAlignment="1">
      <alignment horizontal="justify" vertical="center" wrapText="1"/>
    </xf>
    <xf numFmtId="0" fontId="27" fillId="0" borderId="0" xfId="0" quotePrefix="1" applyFont="1" applyFill="1" applyAlignment="1">
      <alignment vertical="center"/>
    </xf>
    <xf numFmtId="168" fontId="102" fillId="0" borderId="0" xfId="2253" applyNumberFormat="1" applyFont="1" applyFill="1" applyBorder="1" applyAlignment="1">
      <alignment horizontal="center" vertical="center"/>
    </xf>
    <xf numFmtId="9" fontId="27" fillId="0" borderId="0" xfId="3140" quotePrefix="1" applyFont="1" applyFill="1" applyBorder="1" applyAlignment="1">
      <alignment horizontal="right" vertical="center"/>
    </xf>
    <xf numFmtId="168" fontId="27" fillId="0" borderId="0" xfId="2253" quotePrefix="1" applyNumberFormat="1" applyFont="1" applyFill="1" applyBorder="1" applyAlignment="1">
      <alignment horizontal="right" vertical="center"/>
    </xf>
    <xf numFmtId="0" fontId="99" fillId="0" borderId="0" xfId="0" quotePrefix="1" applyFont="1" applyFill="1" applyAlignment="1">
      <alignment vertical="center"/>
    </xf>
    <xf numFmtId="43" fontId="102" fillId="0" borderId="0" xfId="2253" applyNumberFormat="1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43" fontId="96" fillId="0" borderId="0" xfId="2253" applyFont="1" applyFill="1" applyAlignment="1">
      <alignment vertical="center"/>
    </xf>
    <xf numFmtId="0" fontId="26" fillId="0" borderId="0" xfId="0" applyFont="1" applyFill="1" applyAlignment="1">
      <alignment vertical="center"/>
    </xf>
    <xf numFmtId="43" fontId="26" fillId="0" borderId="0" xfId="2253" applyFont="1" applyFill="1" applyAlignment="1">
      <alignment vertical="center"/>
    </xf>
    <xf numFmtId="9" fontId="27" fillId="0" borderId="0" xfId="0" applyNumberFormat="1" applyFont="1" applyFill="1" applyAlignment="1">
      <alignment horizontal="center" vertical="top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vertical="center" wrapText="1"/>
    </xf>
    <xf numFmtId="0" fontId="99" fillId="0" borderId="0" xfId="0" applyFont="1" applyFill="1" applyAlignment="1">
      <alignment vertical="center" wrapText="1"/>
    </xf>
    <xf numFmtId="168" fontId="99" fillId="0" borderId="0" xfId="2253" applyNumberFormat="1" applyFont="1" applyFill="1" applyAlignment="1">
      <alignment vertical="center" wrapText="1"/>
    </xf>
    <xf numFmtId="168" fontId="98" fillId="0" borderId="0" xfId="2253" applyNumberFormat="1" applyFont="1" applyFill="1" applyBorder="1" applyAlignment="1">
      <alignment horizontal="right" vertical="center"/>
    </xf>
    <xf numFmtId="168" fontId="99" fillId="0" borderId="0" xfId="0" applyNumberFormat="1" applyFont="1" applyFill="1" applyAlignment="1">
      <alignment vertical="center" wrapText="1"/>
    </xf>
    <xf numFmtId="168" fontId="25" fillId="0" borderId="0" xfId="0" applyNumberFormat="1" applyFont="1" applyFill="1" applyAlignment="1">
      <alignment vertical="center" wrapText="1"/>
    </xf>
    <xf numFmtId="168" fontId="22" fillId="0" borderId="0" xfId="2253" applyNumberFormat="1" applyFont="1" applyFill="1" applyAlignment="1">
      <alignment vertical="center"/>
    </xf>
    <xf numFmtId="168" fontId="22" fillId="0" borderId="0" xfId="2253" applyNumberFormat="1" applyFont="1" applyFill="1" applyAlignment="1">
      <alignment vertical="top"/>
    </xf>
    <xf numFmtId="173" fontId="102" fillId="0" borderId="0" xfId="2253" applyNumberFormat="1" applyFont="1" applyFill="1" applyBorder="1" applyAlignment="1">
      <alignment vertical="center"/>
    </xf>
    <xf numFmtId="0" fontId="101" fillId="9" borderId="0" xfId="0" applyFont="1" applyFill="1" applyAlignment="1">
      <alignment vertical="center"/>
    </xf>
    <xf numFmtId="0" fontId="97" fillId="0" borderId="0" xfId="0" applyFont="1" applyFill="1" applyAlignment="1">
      <alignment vertical="center"/>
    </xf>
    <xf numFmtId="168" fontId="97" fillId="0" borderId="0" xfId="2253" applyNumberFormat="1" applyFont="1" applyFill="1" applyBorder="1" applyAlignment="1">
      <alignment horizontal="right" vertical="center"/>
    </xf>
    <xf numFmtId="0" fontId="98" fillId="0" borderId="0" xfId="0" applyFont="1" applyFill="1" applyAlignment="1">
      <alignment vertical="center"/>
    </xf>
    <xf numFmtId="0" fontId="27" fillId="9" borderId="0" xfId="0" applyFont="1" applyFill="1" applyAlignment="1">
      <alignment vertical="center"/>
    </xf>
    <xf numFmtId="168" fontId="18" fillId="0" borderId="0" xfId="2253" applyNumberFormat="1" applyFont="1" applyAlignment="1">
      <alignment vertical="center"/>
    </xf>
    <xf numFmtId="0" fontId="18" fillId="0" borderId="0" xfId="0" applyFont="1" applyAlignment="1">
      <alignment vertical="center"/>
    </xf>
    <xf numFmtId="168" fontId="18" fillId="0" borderId="16" xfId="2253" applyNumberFormat="1" applyFont="1" applyBorder="1" applyAlignment="1">
      <alignment vertical="center"/>
    </xf>
    <xf numFmtId="0" fontId="23" fillId="0" borderId="6" xfId="2980" applyFont="1" applyFill="1" applyBorder="1" applyAlignment="1">
      <alignment horizontal="center" vertical="center" wrapText="1"/>
    </xf>
    <xf numFmtId="0" fontId="23" fillId="0" borderId="6" xfId="2980" applyFont="1" applyFill="1" applyBorder="1" applyAlignment="1">
      <alignment vertical="center"/>
    </xf>
    <xf numFmtId="0" fontId="22" fillId="0" borderId="6" xfId="2980" applyFont="1" applyFill="1" applyBorder="1" applyAlignment="1">
      <alignment vertical="center"/>
    </xf>
    <xf numFmtId="168" fontId="23" fillId="0" borderId="6" xfId="2253" applyNumberFormat="1" applyFont="1" applyFill="1" applyBorder="1" applyAlignment="1">
      <alignment horizontal="center" vertical="center"/>
    </xf>
    <xf numFmtId="14" fontId="23" fillId="0" borderId="6" xfId="2980" quotePrefix="1" applyNumberFormat="1" applyFont="1" applyFill="1" applyBorder="1" applyAlignment="1">
      <alignment horizontal="center" vertical="center"/>
    </xf>
    <xf numFmtId="0" fontId="31" fillId="0" borderId="6" xfId="2980" applyFont="1" applyFill="1" applyBorder="1" applyAlignment="1">
      <alignment vertical="center"/>
    </xf>
    <xf numFmtId="168" fontId="31" fillId="0" borderId="6" xfId="2253" applyNumberFormat="1" applyFont="1" applyFill="1" applyBorder="1" applyAlignment="1">
      <alignment vertical="center"/>
    </xf>
    <xf numFmtId="168" fontId="22" fillId="0" borderId="6" xfId="2253" applyNumberFormat="1" applyFont="1" applyFill="1" applyBorder="1" applyAlignment="1">
      <alignment vertical="center"/>
    </xf>
    <xf numFmtId="168" fontId="31" fillId="0" borderId="6" xfId="2980" applyNumberFormat="1" applyFont="1" applyFill="1" applyBorder="1" applyAlignment="1">
      <alignment vertical="center"/>
    </xf>
    <xf numFmtId="168" fontId="23" fillId="0" borderId="6" xfId="2253" applyNumberFormat="1" applyFont="1" applyFill="1" applyBorder="1" applyAlignment="1">
      <alignment vertical="center"/>
    </xf>
    <xf numFmtId="0" fontId="22" fillId="0" borderId="5" xfId="2980" applyFont="1" applyFill="1" applyBorder="1" applyAlignment="1">
      <alignment vertical="center"/>
    </xf>
    <xf numFmtId="0" fontId="22" fillId="0" borderId="17" xfId="2980" applyFont="1" applyFill="1" applyBorder="1" applyAlignment="1">
      <alignment vertical="center"/>
    </xf>
    <xf numFmtId="0" fontId="22" fillId="0" borderId="8" xfId="2980" quotePrefix="1" applyFont="1" applyFill="1" applyBorder="1" applyAlignment="1">
      <alignment vertical="center"/>
    </xf>
    <xf numFmtId="0" fontId="31" fillId="0" borderId="8" xfId="2980" applyFont="1" applyFill="1" applyBorder="1" applyAlignment="1">
      <alignment vertical="center"/>
    </xf>
    <xf numFmtId="0" fontId="31" fillId="0" borderId="5" xfId="2980" applyFont="1" applyFill="1" applyBorder="1" applyAlignment="1">
      <alignment vertical="center"/>
    </xf>
    <xf numFmtId="0" fontId="31" fillId="0" borderId="17" xfId="2980" applyFont="1" applyFill="1" applyBorder="1" applyAlignment="1">
      <alignment vertical="center"/>
    </xf>
    <xf numFmtId="168" fontId="22" fillId="0" borderId="15" xfId="2253" applyNumberFormat="1" applyFont="1" applyFill="1" applyBorder="1" applyAlignment="1">
      <alignment vertical="center"/>
    </xf>
    <xf numFmtId="168" fontId="22" fillId="0" borderId="16" xfId="2253" applyNumberFormat="1" applyFont="1" applyFill="1" applyBorder="1" applyAlignment="1">
      <alignment vertical="center"/>
    </xf>
    <xf numFmtId="0" fontId="22" fillId="0" borderId="16" xfId="2980" applyFont="1" applyFill="1" applyBorder="1" applyAlignment="1">
      <alignment vertical="center"/>
    </xf>
    <xf numFmtId="168" fontId="22" fillId="0" borderId="18" xfId="2253" applyNumberFormat="1" applyFont="1" applyFill="1" applyBorder="1" applyAlignment="1">
      <alignment vertical="center"/>
    </xf>
    <xf numFmtId="0" fontId="22" fillId="0" borderId="18" xfId="2980" applyFont="1" applyFill="1" applyBorder="1" applyAlignment="1">
      <alignment vertical="center"/>
    </xf>
    <xf numFmtId="0" fontId="22" fillId="0" borderId="15" xfId="2980" applyFont="1" applyFill="1" applyBorder="1" applyAlignment="1">
      <alignment vertical="center"/>
    </xf>
    <xf numFmtId="0" fontId="22" fillId="0" borderId="19" xfId="2980" applyFont="1" applyFill="1" applyBorder="1" applyAlignment="1">
      <alignment vertical="center"/>
    </xf>
    <xf numFmtId="0" fontId="22" fillId="0" borderId="20" xfId="2980" applyFont="1" applyFill="1" applyBorder="1" applyAlignment="1">
      <alignment vertical="center"/>
    </xf>
    <xf numFmtId="0" fontId="22" fillId="0" borderId="21" xfId="2980" applyFont="1" applyFill="1" applyBorder="1" applyAlignment="1">
      <alignment vertical="center"/>
    </xf>
    <xf numFmtId="0" fontId="22" fillId="0" borderId="22" xfId="2980" applyFont="1" applyFill="1" applyBorder="1" applyAlignment="1">
      <alignment vertical="center"/>
    </xf>
    <xf numFmtId="0" fontId="22" fillId="0" borderId="23" xfId="2980" applyFont="1" applyFill="1" applyBorder="1" applyAlignment="1">
      <alignment vertical="center"/>
    </xf>
    <xf numFmtId="0" fontId="22" fillId="0" borderId="24" xfId="2980" applyFont="1" applyFill="1" applyBorder="1" applyAlignment="1">
      <alignment vertical="center"/>
    </xf>
    <xf numFmtId="0" fontId="22" fillId="0" borderId="25" xfId="2980" applyFont="1" applyFill="1" applyBorder="1" applyAlignment="1">
      <alignment vertical="center"/>
    </xf>
    <xf numFmtId="0" fontId="22" fillId="0" borderId="26" xfId="2980" applyFont="1" applyFill="1" applyBorder="1" applyAlignment="1">
      <alignment vertical="center"/>
    </xf>
    <xf numFmtId="0" fontId="22" fillId="0" borderId="27" xfId="2980" applyFont="1" applyFill="1" applyBorder="1" applyAlignment="1">
      <alignment vertical="center"/>
    </xf>
    <xf numFmtId="168" fontId="23" fillId="0" borderId="15" xfId="2980" applyNumberFormat="1" applyFont="1" applyFill="1" applyBorder="1" applyAlignment="1">
      <alignment vertical="center"/>
    </xf>
    <xf numFmtId="168" fontId="23" fillId="0" borderId="16" xfId="2980" applyNumberFormat="1" applyFont="1" applyFill="1" applyBorder="1" applyAlignment="1">
      <alignment vertical="center"/>
    </xf>
    <xf numFmtId="168" fontId="23" fillId="0" borderId="18" xfId="298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43" fontId="31" fillId="0" borderId="0" xfId="2253" applyFont="1" applyBorder="1" applyAlignment="1">
      <alignment horizontal="center" vertical="center"/>
    </xf>
    <xf numFmtId="168" fontId="22" fillId="0" borderId="0" xfId="2253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43" fontId="22" fillId="0" borderId="0" xfId="2253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3" fontId="22" fillId="0" borderId="0" xfId="2253" applyFont="1" applyAlignment="1">
      <alignment vertical="center"/>
    </xf>
    <xf numFmtId="43" fontId="23" fillId="0" borderId="0" xfId="2253" applyFont="1" applyAlignment="1">
      <alignment vertical="center"/>
    </xf>
    <xf numFmtId="168" fontId="24" fillId="0" borderId="0" xfId="2253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168" fontId="22" fillId="0" borderId="0" xfId="2253" applyNumberFormat="1" applyFont="1" applyBorder="1" applyAlignment="1">
      <alignment horizontal="right" vertical="center"/>
    </xf>
    <xf numFmtId="168" fontId="23" fillId="0" borderId="6" xfId="2253" applyNumberFormat="1" applyFont="1" applyBorder="1" applyAlignment="1">
      <alignment horizontal="center" vertical="center" wrapText="1"/>
    </xf>
    <xf numFmtId="43" fontId="22" fillId="0" borderId="16" xfId="2253" quotePrefix="1" applyFont="1" applyBorder="1" applyAlignment="1">
      <alignment vertical="center"/>
    </xf>
    <xf numFmtId="43" fontId="22" fillId="0" borderId="16" xfId="2253" applyFont="1" applyBorder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168" fontId="18" fillId="0" borderId="18" xfId="2253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168" fontId="23" fillId="0" borderId="0" xfId="2253" applyNumberFormat="1" applyFont="1" applyFill="1" applyAlignment="1">
      <alignment horizontal="right" vertical="top" wrapText="1"/>
    </xf>
    <xf numFmtId="168" fontId="31" fillId="0" borderId="0" xfId="2253" applyNumberFormat="1" applyFont="1" applyFill="1" applyAlignment="1">
      <alignment horizontal="right" vertical="top" wrapText="1"/>
    </xf>
    <xf numFmtId="168" fontId="22" fillId="0" borderId="0" xfId="2253" applyNumberFormat="1" applyFont="1" applyFill="1" applyAlignment="1">
      <alignment horizontal="right" vertical="top" wrapText="1"/>
    </xf>
    <xf numFmtId="168" fontId="28" fillId="0" borderId="0" xfId="2253" applyNumberFormat="1" applyFont="1" applyFill="1" applyAlignment="1">
      <alignment horizontal="right" vertical="top" wrapText="1"/>
    </xf>
    <xf numFmtId="168" fontId="99" fillId="0" borderId="28" xfId="2253" applyNumberFormat="1" applyFont="1" applyFill="1" applyBorder="1" applyAlignment="1">
      <alignment vertical="center"/>
    </xf>
    <xf numFmtId="0" fontId="97" fillId="0" borderId="0" xfId="0" applyFont="1" applyFill="1" applyAlignment="1">
      <alignment horizontal="center" vertical="center"/>
    </xf>
    <xf numFmtId="168" fontId="97" fillId="0" borderId="0" xfId="2253" quotePrefix="1" applyNumberFormat="1" applyFont="1" applyFill="1" applyBorder="1" applyAlignment="1">
      <alignment horizontal="right" vertical="center"/>
    </xf>
    <xf numFmtId="168" fontId="97" fillId="0" borderId="14" xfId="2253" applyNumberFormat="1" applyFont="1" applyFill="1" applyBorder="1" applyAlignment="1">
      <alignment horizontal="right" vertical="center"/>
    </xf>
    <xf numFmtId="168" fontId="97" fillId="0" borderId="0" xfId="2253" applyNumberFormat="1" applyFont="1" applyFill="1" applyAlignment="1">
      <alignment horizontal="right" vertical="center"/>
    </xf>
    <xf numFmtId="0" fontId="103" fillId="0" borderId="0" xfId="0" applyFont="1" applyFill="1" applyAlignment="1">
      <alignment vertical="center"/>
    </xf>
    <xf numFmtId="43" fontId="103" fillId="0" borderId="0" xfId="2253" applyFont="1" applyFill="1" applyAlignment="1">
      <alignment vertical="center"/>
    </xf>
    <xf numFmtId="168" fontId="97" fillId="0" borderId="14" xfId="2253" applyNumberFormat="1" applyFont="1" applyFill="1" applyBorder="1" applyAlignment="1">
      <alignment horizontal="center" vertical="center" wrapText="1"/>
    </xf>
    <xf numFmtId="168" fontId="98" fillId="0" borderId="0" xfId="2253" applyNumberFormat="1" applyFont="1" applyFill="1" applyBorder="1" applyAlignment="1">
      <alignment vertical="center"/>
    </xf>
    <xf numFmtId="0" fontId="104" fillId="0" borderId="0" xfId="0" applyFont="1" applyFill="1" applyAlignment="1">
      <alignment vertical="center"/>
    </xf>
    <xf numFmtId="168" fontId="23" fillId="0" borderId="14" xfId="2253" applyNumberFormat="1" applyFont="1" applyFill="1" applyBorder="1" applyAlignment="1">
      <alignment horizontal="right" vertical="center"/>
    </xf>
    <xf numFmtId="168" fontId="28" fillId="0" borderId="0" xfId="2253" applyNumberFormat="1" applyFont="1" applyFill="1" applyBorder="1" applyAlignment="1">
      <alignment vertical="center"/>
    </xf>
    <xf numFmtId="168" fontId="28" fillId="0" borderId="0" xfId="2253" applyNumberFormat="1" applyFont="1" applyFill="1" applyAlignment="1">
      <alignment vertical="center"/>
    </xf>
    <xf numFmtId="168" fontId="22" fillId="0" borderId="0" xfId="2253" applyNumberFormat="1" applyFont="1" applyFill="1" applyBorder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8" fontId="22" fillId="0" borderId="0" xfId="0" applyNumberFormat="1" applyFont="1" applyFill="1" applyAlignment="1">
      <alignment horizontal="justify" vertical="center" wrapText="1"/>
    </xf>
    <xf numFmtId="43" fontId="104" fillId="0" borderId="0" xfId="2253" applyFont="1" applyFill="1" applyAlignment="1">
      <alignment vertical="center"/>
    </xf>
    <xf numFmtId="3" fontId="106" fillId="0" borderId="0" xfId="2982" applyNumberFormat="1" applyFont="1" applyFill="1" applyBorder="1"/>
    <xf numFmtId="3" fontId="105" fillId="0" borderId="15" xfId="2982" applyNumberFormat="1" applyFont="1" applyBorder="1"/>
    <xf numFmtId="3" fontId="105" fillId="0" borderId="16" xfId="2982" applyNumberFormat="1" applyFont="1" applyBorder="1"/>
    <xf numFmtId="168" fontId="98" fillId="0" borderId="0" xfId="2253" applyNumberFormat="1" applyFont="1" applyFill="1" applyAlignment="1">
      <alignment vertical="top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68" fontId="31" fillId="0" borderId="0" xfId="2253" applyNumberFormat="1" applyFont="1" applyFill="1" applyAlignment="1">
      <alignment horizontal="right" vertical="center" wrapText="1"/>
    </xf>
    <xf numFmtId="168" fontId="23" fillId="0" borderId="0" xfId="2253" quotePrefix="1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168" fontId="28" fillId="0" borderId="0" xfId="2253" applyNumberFormat="1" applyFont="1" applyFill="1" applyAlignment="1">
      <alignment horizontal="right" vertical="center" wrapText="1"/>
    </xf>
    <xf numFmtId="168" fontId="23" fillId="0" borderId="0" xfId="2253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43" fontId="22" fillId="0" borderId="0" xfId="2253" applyNumberFormat="1" applyFont="1" applyFill="1" applyAlignment="1">
      <alignment horizontal="right" vertical="center" wrapText="1"/>
    </xf>
    <xf numFmtId="168" fontId="22" fillId="0" borderId="14" xfId="2253" applyNumberFormat="1" applyFont="1" applyFill="1" applyBorder="1" applyAlignment="1">
      <alignment vertical="center"/>
    </xf>
    <xf numFmtId="168" fontId="23" fillId="0" borderId="28" xfId="2253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center" vertical="center"/>
    </xf>
    <xf numFmtId="168" fontId="23" fillId="0" borderId="0" xfId="0" applyNumberFormat="1" applyFont="1" applyFill="1" applyAlignment="1">
      <alignment vertical="center"/>
    </xf>
    <xf numFmtId="168" fontId="22" fillId="0" borderId="0" xfId="0" applyNumberFormat="1" applyFont="1" applyFill="1" applyAlignment="1">
      <alignment vertical="center"/>
    </xf>
    <xf numFmtId="43" fontId="22" fillId="0" borderId="0" xfId="2253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3" fontId="31" fillId="0" borderId="0" xfId="2253" applyFont="1" applyFill="1" applyAlignment="1">
      <alignment vertical="center"/>
    </xf>
    <xf numFmtId="168" fontId="31" fillId="0" borderId="0" xfId="2253" applyNumberFormat="1" applyFont="1" applyFill="1" applyBorder="1" applyAlignment="1">
      <alignment horizontal="right" vertical="center"/>
    </xf>
    <xf numFmtId="3" fontId="107" fillId="0" borderId="0" xfId="2982" applyNumberFormat="1" applyFont="1" applyBorder="1"/>
    <xf numFmtId="168" fontId="23" fillId="0" borderId="0" xfId="2253" applyNumberFormat="1" applyFont="1" applyFill="1" applyBorder="1" applyAlignment="1">
      <alignment horizontal="center" vertical="center"/>
    </xf>
    <xf numFmtId="168" fontId="23" fillId="0" borderId="14" xfId="2253" applyNumberFormat="1" applyFont="1" applyFill="1" applyBorder="1" applyAlignment="1">
      <alignment horizontal="center" vertical="center" wrapText="1"/>
    </xf>
    <xf numFmtId="43" fontId="22" fillId="0" borderId="0" xfId="2253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31" fillId="0" borderId="0" xfId="0" applyNumberFormat="1" applyFont="1" applyFill="1" applyAlignment="1">
      <alignment vertical="center"/>
    </xf>
    <xf numFmtId="168" fontId="31" fillId="0" borderId="0" xfId="2253" applyNumberFormat="1" applyFont="1" applyFill="1" applyAlignment="1">
      <alignment vertical="center"/>
    </xf>
    <xf numFmtId="168" fontId="22" fillId="0" borderId="0" xfId="0" applyNumberFormat="1" applyFont="1" applyFill="1" applyBorder="1" applyAlignment="1">
      <alignment vertical="center"/>
    </xf>
    <xf numFmtId="43" fontId="31" fillId="0" borderId="0" xfId="2253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3" fontId="23" fillId="0" borderId="0" xfId="2253" applyFont="1" applyFill="1" applyBorder="1" applyAlignment="1">
      <alignment vertical="center"/>
    </xf>
    <xf numFmtId="168" fontId="28" fillId="0" borderId="0" xfId="0" applyNumberFormat="1" applyFont="1" applyFill="1" applyAlignment="1">
      <alignment vertical="center"/>
    </xf>
    <xf numFmtId="168" fontId="28" fillId="0" borderId="0" xfId="0" applyNumberFormat="1" applyFont="1" applyFill="1" applyAlignment="1">
      <alignment horizontal="center" vertical="center"/>
    </xf>
    <xf numFmtId="168" fontId="28" fillId="0" borderId="0" xfId="2253" applyNumberFormat="1" applyFont="1" applyFill="1" applyBorder="1" applyAlignment="1">
      <alignment horizontal="right" vertical="center"/>
    </xf>
    <xf numFmtId="43" fontId="28" fillId="0" borderId="0" xfId="2253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31" fillId="0" borderId="0" xfId="0" applyNumberFormat="1" applyFont="1" applyFill="1" applyAlignment="1">
      <alignment horizontal="center" vertical="center"/>
    </xf>
    <xf numFmtId="168" fontId="22" fillId="0" borderId="0" xfId="0" applyNumberFormat="1" applyFont="1" applyFill="1" applyAlignment="1">
      <alignment horizontal="center" vertical="center"/>
    </xf>
    <xf numFmtId="170" fontId="22" fillId="0" borderId="0" xfId="0" applyNumberFormat="1" applyFont="1" applyFill="1" applyBorder="1" applyAlignment="1">
      <alignment horizontal="center" vertical="center"/>
    </xf>
    <xf numFmtId="43" fontId="28" fillId="0" borderId="0" xfId="2253" applyNumberFormat="1" applyFont="1" applyFill="1" applyBorder="1" applyAlignment="1">
      <alignment horizontal="right" vertical="center"/>
    </xf>
    <xf numFmtId="168" fontId="22" fillId="0" borderId="0" xfId="0" quotePrefix="1" applyNumberFormat="1" applyFont="1" applyFill="1" applyAlignment="1">
      <alignment horizontal="center" vertical="center"/>
    </xf>
    <xf numFmtId="168" fontId="31" fillId="0" borderId="0" xfId="0" quotePrefix="1" applyNumberFormat="1" applyFont="1" applyFill="1" applyAlignment="1">
      <alignment horizontal="center" vertical="center"/>
    </xf>
    <xf numFmtId="168" fontId="20" fillId="0" borderId="0" xfId="0" applyNumberFormat="1" applyFont="1" applyFill="1" applyAlignment="1">
      <alignment vertical="center"/>
    </xf>
    <xf numFmtId="168" fontId="28" fillId="0" borderId="0" xfId="2253" applyNumberFormat="1" applyFont="1" applyFill="1" applyBorder="1" applyAlignment="1">
      <alignment horizontal="center" vertical="center"/>
    </xf>
    <xf numFmtId="168" fontId="27" fillId="0" borderId="16" xfId="0" applyNumberFormat="1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168" fontId="27" fillId="0" borderId="16" xfId="2253" applyNumberFormat="1" applyFont="1" applyFill="1" applyBorder="1" applyAlignment="1">
      <alignment vertical="center"/>
    </xf>
    <xf numFmtId="168" fontId="99" fillId="0" borderId="16" xfId="0" applyNumberFormat="1" applyFont="1" applyFill="1" applyBorder="1" applyAlignment="1">
      <alignment vertical="center"/>
    </xf>
    <xf numFmtId="168" fontId="99" fillId="0" borderId="16" xfId="2253" applyNumberFormat="1" applyFont="1" applyFill="1" applyBorder="1" applyAlignment="1">
      <alignment vertical="center"/>
    </xf>
    <xf numFmtId="168" fontId="27" fillId="0" borderId="18" xfId="0" applyNumberFormat="1" applyFont="1" applyFill="1" applyBorder="1" applyAlignment="1">
      <alignment vertical="center"/>
    </xf>
    <xf numFmtId="168" fontId="27" fillId="0" borderId="18" xfId="2253" applyNumberFormat="1" applyFont="1" applyFill="1" applyBorder="1" applyAlignment="1">
      <alignment vertical="center"/>
    </xf>
    <xf numFmtId="168" fontId="99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justify" vertical="center" wrapText="1"/>
    </xf>
    <xf numFmtId="168" fontId="27" fillId="0" borderId="0" xfId="0" applyNumberFormat="1" applyFont="1" applyFill="1" applyBorder="1" applyAlignment="1">
      <alignment horizontal="right" vertical="top" wrapText="1"/>
    </xf>
    <xf numFmtId="41" fontId="35" fillId="0" borderId="0" xfId="0" applyNumberFormat="1" applyFont="1" applyFill="1" applyBorder="1" applyAlignment="1">
      <alignment horizontal="right" vertical="top" wrapText="1"/>
    </xf>
    <xf numFmtId="168" fontId="23" fillId="0" borderId="14" xfId="2253" quotePrefix="1" applyNumberFormat="1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vertical="center"/>
    </xf>
    <xf numFmtId="0" fontId="99" fillId="0" borderId="16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vertical="center"/>
    </xf>
    <xf numFmtId="0" fontId="99" fillId="0" borderId="16" xfId="0" quotePrefix="1" applyFont="1" applyFill="1" applyBorder="1" applyAlignment="1">
      <alignment vertical="center"/>
    </xf>
    <xf numFmtId="168" fontId="97" fillId="0" borderId="16" xfId="2253" applyNumberFormat="1" applyFont="1" applyFill="1" applyBorder="1" applyAlignment="1">
      <alignment vertical="center"/>
    </xf>
    <xf numFmtId="0" fontId="27" fillId="0" borderId="16" xfId="0" quotePrefix="1" applyFont="1" applyFill="1" applyBorder="1" applyAlignment="1">
      <alignment vertical="center"/>
    </xf>
    <xf numFmtId="172" fontId="36" fillId="0" borderId="16" xfId="2253" applyNumberFormat="1" applyFont="1" applyFill="1" applyBorder="1" applyAlignment="1">
      <alignment horizontal="right" vertical="center" wrapText="1"/>
    </xf>
    <xf numFmtId="168" fontId="97" fillId="0" borderId="16" xfId="0" applyNumberFormat="1" applyFont="1" applyFill="1" applyBorder="1" applyAlignment="1">
      <alignment vertical="center"/>
    </xf>
    <xf numFmtId="0" fontId="99" fillId="0" borderId="16" xfId="0" quotePrefix="1" applyFont="1" applyFill="1" applyBorder="1" applyAlignment="1">
      <alignment horizontal="center" vertical="center"/>
    </xf>
    <xf numFmtId="168" fontId="99" fillId="0" borderId="16" xfId="0" applyNumberFormat="1" applyFont="1" applyFill="1" applyBorder="1" applyAlignment="1">
      <alignment horizontal="left" vertical="center" wrapText="1"/>
    </xf>
    <xf numFmtId="168" fontId="99" fillId="0" borderId="16" xfId="2253" applyNumberFormat="1" applyFont="1" applyFill="1" applyBorder="1" applyAlignment="1">
      <alignment horizontal="center" vertical="center" wrapText="1"/>
    </xf>
    <xf numFmtId="168" fontId="99" fillId="0" borderId="16" xfId="0" applyNumberFormat="1" applyFont="1" applyFill="1" applyBorder="1" applyAlignment="1">
      <alignment horizontal="center" vertical="center" wrapText="1"/>
    </xf>
    <xf numFmtId="168" fontId="27" fillId="0" borderId="16" xfId="2253" quotePrefix="1" applyNumberFormat="1" applyFont="1" applyFill="1" applyBorder="1" applyAlignment="1">
      <alignment vertical="center"/>
    </xf>
    <xf numFmtId="0" fontId="99" fillId="0" borderId="18" xfId="0" applyFont="1" applyFill="1" applyBorder="1" applyAlignment="1">
      <alignment horizontal="center" vertical="center"/>
    </xf>
    <xf numFmtId="0" fontId="99" fillId="0" borderId="18" xfId="0" applyFont="1" applyFill="1" applyBorder="1" applyAlignment="1">
      <alignment vertical="center"/>
    </xf>
    <xf numFmtId="0" fontId="99" fillId="0" borderId="18" xfId="0" quotePrefix="1" applyFont="1" applyFill="1" applyBorder="1" applyAlignment="1">
      <alignment vertical="center"/>
    </xf>
    <xf numFmtId="168" fontId="99" fillId="0" borderId="18" xfId="2253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99" fillId="0" borderId="22" xfId="0" applyFont="1" applyFill="1" applyBorder="1" applyAlignment="1">
      <alignment vertical="center"/>
    </xf>
    <xf numFmtId="168" fontId="27" fillId="0" borderId="22" xfId="0" applyNumberFormat="1" applyFont="1" applyFill="1" applyBorder="1" applyAlignment="1">
      <alignment vertical="center"/>
    </xf>
    <xf numFmtId="168" fontId="99" fillId="0" borderId="22" xfId="0" applyNumberFormat="1" applyFont="1" applyFill="1" applyBorder="1" applyAlignment="1">
      <alignment vertical="center"/>
    </xf>
    <xf numFmtId="168" fontId="27" fillId="0" borderId="25" xfId="0" applyNumberFormat="1" applyFont="1" applyFill="1" applyBorder="1" applyAlignment="1">
      <alignment vertical="center"/>
    </xf>
    <xf numFmtId="168" fontId="99" fillId="0" borderId="24" xfId="0" applyNumberFormat="1" applyFont="1" applyFill="1" applyBorder="1" applyAlignment="1">
      <alignment vertical="center"/>
    </xf>
    <xf numFmtId="168" fontId="27" fillId="0" borderId="24" xfId="0" applyNumberFormat="1" applyFont="1" applyFill="1" applyBorder="1" applyAlignment="1">
      <alignment vertical="center"/>
    </xf>
    <xf numFmtId="168" fontId="27" fillId="0" borderId="27" xfId="0" applyNumberFormat="1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102" fillId="0" borderId="23" xfId="0" applyFont="1" applyFill="1" applyBorder="1" applyAlignment="1">
      <alignment vertical="center"/>
    </xf>
    <xf numFmtId="168" fontId="99" fillId="0" borderId="23" xfId="0" applyNumberFormat="1" applyFont="1" applyFill="1" applyBorder="1" applyAlignment="1">
      <alignment vertical="center"/>
    </xf>
    <xf numFmtId="168" fontId="27" fillId="0" borderId="23" xfId="0" applyNumberFormat="1" applyFont="1" applyFill="1" applyBorder="1" applyAlignment="1">
      <alignment vertical="center"/>
    </xf>
    <xf numFmtId="0" fontId="99" fillId="0" borderId="23" xfId="0" applyFont="1" applyFill="1" applyBorder="1" applyAlignment="1">
      <alignment vertical="center"/>
    </xf>
    <xf numFmtId="168" fontId="27" fillId="0" borderId="23" xfId="2253" applyNumberFormat="1" applyFont="1" applyFill="1" applyBorder="1" applyAlignment="1">
      <alignment vertical="center"/>
    </xf>
    <xf numFmtId="168" fontId="22" fillId="0" borderId="23" xfId="0" applyNumberFormat="1" applyFont="1" applyFill="1" applyBorder="1" applyAlignment="1">
      <alignment vertical="center"/>
    </xf>
    <xf numFmtId="168" fontId="23" fillId="0" borderId="23" xfId="0" applyNumberFormat="1" applyFont="1" applyFill="1" applyBorder="1" applyAlignment="1">
      <alignment vertical="center"/>
    </xf>
    <xf numFmtId="168" fontId="99" fillId="0" borderId="23" xfId="2253" quotePrefix="1" applyNumberFormat="1" applyFont="1" applyFill="1" applyBorder="1" applyAlignment="1">
      <alignment horizontal="center" vertical="center" wrapText="1"/>
    </xf>
    <xf numFmtId="168" fontId="27" fillId="0" borderId="23" xfId="2253" applyNumberFormat="1" applyFont="1" applyFill="1" applyBorder="1" applyAlignment="1">
      <alignment horizontal="center" vertical="top"/>
    </xf>
    <xf numFmtId="168" fontId="27" fillId="0" borderId="23" xfId="2253" applyNumberFormat="1" applyFont="1" applyFill="1" applyBorder="1" applyAlignment="1">
      <alignment horizontal="center" vertical="center"/>
    </xf>
    <xf numFmtId="168" fontId="27" fillId="0" borderId="23" xfId="2253" applyNumberFormat="1" applyFont="1" applyFill="1" applyBorder="1" applyAlignment="1">
      <alignment vertical="center" wrapText="1"/>
    </xf>
    <xf numFmtId="168" fontId="27" fillId="0" borderId="23" xfId="2253" applyNumberFormat="1" applyFont="1" applyFill="1" applyBorder="1" applyAlignment="1">
      <alignment vertical="top"/>
    </xf>
    <xf numFmtId="168" fontId="31" fillId="0" borderId="23" xfId="2253" applyNumberFormat="1" applyFont="1" applyFill="1" applyBorder="1" applyAlignment="1">
      <alignment vertical="center"/>
    </xf>
    <xf numFmtId="168" fontId="23" fillId="0" borderId="23" xfId="2253" applyNumberFormat="1" applyFont="1" applyFill="1" applyBorder="1" applyAlignment="1">
      <alignment vertical="center"/>
    </xf>
    <xf numFmtId="168" fontId="28" fillId="0" borderId="23" xfId="0" applyNumberFormat="1" applyFont="1" applyFill="1" applyBorder="1" applyAlignment="1">
      <alignment horizontal="center" vertical="center"/>
    </xf>
    <xf numFmtId="168" fontId="31" fillId="0" borderId="23" xfId="0" applyNumberFormat="1" applyFont="1" applyFill="1" applyBorder="1" applyAlignment="1">
      <alignment horizontal="center" vertical="center"/>
    </xf>
    <xf numFmtId="168" fontId="22" fillId="0" borderId="23" xfId="0" applyNumberFormat="1" applyFont="1" applyFill="1" applyBorder="1" applyAlignment="1">
      <alignment horizontal="center" vertical="center"/>
    </xf>
    <xf numFmtId="168" fontId="20" fillId="0" borderId="23" xfId="0" applyNumberFormat="1" applyFont="1" applyFill="1" applyBorder="1" applyAlignment="1">
      <alignment vertical="center"/>
    </xf>
    <xf numFmtId="168" fontId="28" fillId="0" borderId="23" xfId="0" applyNumberFormat="1" applyFont="1" applyFill="1" applyBorder="1" applyAlignment="1">
      <alignment vertical="center"/>
    </xf>
    <xf numFmtId="168" fontId="101" fillId="0" borderId="23" xfId="0" applyNumberFormat="1" applyFont="1" applyFill="1" applyBorder="1" applyAlignment="1">
      <alignment vertical="center"/>
    </xf>
    <xf numFmtId="168" fontId="25" fillId="0" borderId="23" xfId="0" applyNumberFormat="1" applyFont="1" applyFill="1" applyBorder="1" applyAlignment="1">
      <alignment vertical="center" wrapText="1"/>
    </xf>
    <xf numFmtId="168" fontId="26" fillId="0" borderId="23" xfId="0" applyNumberFormat="1" applyFont="1" applyFill="1" applyBorder="1" applyAlignment="1">
      <alignment horizontal="justify" vertical="center" wrapText="1"/>
    </xf>
    <xf numFmtId="168" fontId="102" fillId="0" borderId="23" xfId="0" applyNumberFormat="1" applyFont="1" applyFill="1" applyBorder="1" applyAlignment="1">
      <alignment vertical="center"/>
    </xf>
    <xf numFmtId="0" fontId="101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/>
    </xf>
    <xf numFmtId="0" fontId="98" fillId="0" borderId="23" xfId="0" applyFont="1" applyFill="1" applyBorder="1" applyAlignment="1">
      <alignment vertical="center"/>
    </xf>
    <xf numFmtId="168" fontId="99" fillId="0" borderId="23" xfId="2253" applyNumberFormat="1" applyFont="1" applyFill="1" applyBorder="1" applyAlignment="1">
      <alignment vertical="center"/>
    </xf>
    <xf numFmtId="0" fontId="27" fillId="0" borderId="23" xfId="0" applyFont="1" applyFill="1" applyBorder="1" applyAlignment="1">
      <alignment vertical="center" wrapText="1"/>
    </xf>
    <xf numFmtId="0" fontId="99" fillId="0" borderId="23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168" fontId="23" fillId="0" borderId="6" xfId="2253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8" fontId="21" fillId="0" borderId="0" xfId="2253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168" fontId="23" fillId="0" borderId="16" xfId="2253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68" fontId="23" fillId="0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8" fontId="23" fillId="0" borderId="6" xfId="2253" quotePrefix="1" applyNumberFormat="1" applyFont="1" applyFill="1" applyBorder="1" applyAlignment="1">
      <alignment horizontal="center" vertical="center"/>
    </xf>
    <xf numFmtId="41" fontId="22" fillId="0" borderId="16" xfId="2253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68" fontId="18" fillId="0" borderId="0" xfId="0" applyNumberFormat="1" applyFont="1" applyAlignment="1">
      <alignment vertical="center"/>
    </xf>
    <xf numFmtId="43" fontId="33" fillId="0" borderId="0" xfId="2980" applyNumberFormat="1" applyFont="1" applyFill="1" applyBorder="1" applyAlignment="1">
      <alignment horizontal="center" vertical="center"/>
    </xf>
    <xf numFmtId="0" fontId="37" fillId="0" borderId="0" xfId="2980" applyFont="1" applyFill="1" applyAlignment="1">
      <alignment vertical="center"/>
    </xf>
    <xf numFmtId="0" fontId="37" fillId="0" borderId="0" xfId="2980" applyFont="1" applyFill="1" applyBorder="1" applyAlignment="1">
      <alignment horizontal="left" vertical="center"/>
    </xf>
    <xf numFmtId="43" fontId="38" fillId="0" borderId="0" xfId="2980" applyNumberFormat="1" applyFont="1" applyFill="1" applyBorder="1" applyAlignment="1">
      <alignment horizontal="center" vertical="center"/>
    </xf>
    <xf numFmtId="0" fontId="22" fillId="0" borderId="0" xfId="2980" applyFont="1" applyFill="1" applyAlignment="1">
      <alignment vertical="center"/>
    </xf>
    <xf numFmtId="0" fontId="20" fillId="0" borderId="0" xfId="0" applyFont="1" applyFill="1" applyAlignment="1">
      <alignment vertical="center"/>
    </xf>
    <xf numFmtId="168" fontId="29" fillId="0" borderId="0" xfId="2253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vertical="center"/>
    </xf>
    <xf numFmtId="168" fontId="18" fillId="0" borderId="14" xfId="2253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8" fontId="30" fillId="0" borderId="0" xfId="2253" applyNumberFormat="1" applyFont="1" applyFill="1" applyAlignment="1">
      <alignment horizontal="right" vertical="center"/>
    </xf>
    <xf numFmtId="168" fontId="22" fillId="0" borderId="0" xfId="2253" applyNumberFormat="1" applyFont="1" applyFill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168" fontId="23" fillId="0" borderId="16" xfId="2253" applyNumberFormat="1" applyFont="1" applyFill="1" applyBorder="1" applyAlignment="1">
      <alignment horizontal="right" vertical="center"/>
    </xf>
    <xf numFmtId="0" fontId="22" fillId="0" borderId="16" xfId="2253" applyNumberFormat="1" applyFont="1" applyFill="1" applyBorder="1" applyAlignment="1">
      <alignment horizontal="center" vertical="center"/>
    </xf>
    <xf numFmtId="168" fontId="22" fillId="0" borderId="16" xfId="2253" applyNumberFormat="1" applyFont="1" applyFill="1" applyBorder="1" applyAlignment="1">
      <alignment horizontal="right" vertical="center"/>
    </xf>
    <xf numFmtId="0" fontId="23" fillId="0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0" xfId="0" applyFont="1"/>
    <xf numFmtId="0" fontId="18" fillId="0" borderId="18" xfId="0" applyFont="1" applyBorder="1"/>
    <xf numFmtId="0" fontId="18" fillId="0" borderId="16" xfId="0" applyFont="1" applyBorder="1"/>
    <xf numFmtId="0" fontId="24" fillId="0" borderId="0" xfId="0" applyFont="1"/>
    <xf numFmtId="168" fontId="18" fillId="0" borderId="16" xfId="2253" applyNumberFormat="1" applyFont="1" applyBorder="1"/>
    <xf numFmtId="168" fontId="24" fillId="0" borderId="16" xfId="2253" applyNumberFormat="1" applyFont="1" applyBorder="1"/>
    <xf numFmtId="168" fontId="24" fillId="0" borderId="15" xfId="2253" applyNumberFormat="1" applyFont="1" applyBorder="1"/>
    <xf numFmtId="0" fontId="18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/>
    <xf numFmtId="168" fontId="18" fillId="0" borderId="42" xfId="2253" applyNumberFormat="1" applyFont="1" applyBorder="1"/>
    <xf numFmtId="0" fontId="18" fillId="0" borderId="6" xfId="0" applyFont="1" applyBorder="1"/>
    <xf numFmtId="0" fontId="24" fillId="0" borderId="6" xfId="0" applyFont="1" applyBorder="1"/>
    <xf numFmtId="168" fontId="18" fillId="0" borderId="6" xfId="2253" applyNumberFormat="1" applyFont="1" applyBorder="1"/>
    <xf numFmtId="0" fontId="24" fillId="0" borderId="16" xfId="0" applyFont="1" applyBorder="1"/>
    <xf numFmtId="168" fontId="24" fillId="0" borderId="6" xfId="2253" applyNumberFormat="1" applyFont="1" applyBorder="1"/>
    <xf numFmtId="0" fontId="24" fillId="0" borderId="15" xfId="0" applyFont="1" applyBorder="1"/>
    <xf numFmtId="0" fontId="24" fillId="0" borderId="15" xfId="0" applyFont="1" applyBorder="1" applyAlignment="1">
      <alignment horizontal="center"/>
    </xf>
    <xf numFmtId="0" fontId="24" fillId="0" borderId="18" xfId="0" applyFont="1" applyBorder="1"/>
    <xf numFmtId="168" fontId="24" fillId="0" borderId="18" xfId="2253" applyNumberFormat="1" applyFont="1" applyBorder="1"/>
    <xf numFmtId="0" fontId="24" fillId="0" borderId="45" xfId="0" applyFont="1" applyBorder="1"/>
    <xf numFmtId="0" fontId="18" fillId="0" borderId="22" xfId="0" applyFont="1" applyBorder="1"/>
    <xf numFmtId="0" fontId="18" fillId="0" borderId="24" xfId="0" applyFont="1" applyBorder="1"/>
    <xf numFmtId="168" fontId="18" fillId="0" borderId="49" xfId="2253" applyNumberFormat="1" applyFont="1" applyBorder="1"/>
    <xf numFmtId="0" fontId="18" fillId="0" borderId="15" xfId="0" applyFont="1" applyBorder="1"/>
    <xf numFmtId="0" fontId="24" fillId="0" borderId="19" xfId="0" applyFont="1" applyBorder="1"/>
    <xf numFmtId="0" fontId="24" fillId="0" borderId="21" xfId="0" applyFont="1" applyBorder="1"/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0" fontId="18" fillId="0" borderId="49" xfId="0" applyFont="1" applyBorder="1"/>
    <xf numFmtId="168" fontId="29" fillId="0" borderId="0" xfId="2253" applyNumberFormat="1" applyFont="1" applyBorder="1" applyAlignment="1">
      <alignment horizontal="center" vertical="center"/>
    </xf>
    <xf numFmtId="0" fontId="33" fillId="0" borderId="0" xfId="2980" applyFont="1" applyFill="1" applyAlignment="1">
      <alignment vertical="center"/>
    </xf>
    <xf numFmtId="0" fontId="24" fillId="0" borderId="22" xfId="0" applyFont="1" applyBorder="1"/>
    <xf numFmtId="0" fontId="24" fillId="0" borderId="24" xfId="0" applyFont="1" applyBorder="1"/>
    <xf numFmtId="168" fontId="23" fillId="0" borderId="15" xfId="2253" applyNumberFormat="1" applyFont="1" applyFill="1" applyBorder="1" applyAlignment="1">
      <alignment vertical="center"/>
    </xf>
    <xf numFmtId="0" fontId="18" fillId="0" borderId="0" xfId="0" applyFont="1"/>
    <xf numFmtId="0" fontId="18" fillId="0" borderId="12" xfId="0" applyFont="1" applyBorder="1"/>
    <xf numFmtId="0" fontId="18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2" fillId="0" borderId="0" xfId="0" applyFont="1"/>
    <xf numFmtId="168" fontId="18" fillId="41" borderId="16" xfId="2253" applyNumberFormat="1" applyFont="1" applyFill="1" applyBorder="1"/>
    <xf numFmtId="168" fontId="18" fillId="41" borderId="18" xfId="2253" applyNumberFormat="1" applyFont="1" applyFill="1" applyBorder="1"/>
    <xf numFmtId="168" fontId="18" fillId="41" borderId="15" xfId="2253" applyNumberFormat="1" applyFont="1" applyFill="1" applyBorder="1"/>
    <xf numFmtId="168" fontId="18" fillId="41" borderId="49" xfId="2253" applyNumberFormat="1" applyFont="1" applyFill="1" applyBorder="1"/>
    <xf numFmtId="168" fontId="22" fillId="41" borderId="16" xfId="2253" applyNumberFormat="1" applyFont="1" applyFill="1" applyBorder="1" applyAlignment="1">
      <alignment vertical="center"/>
    </xf>
    <xf numFmtId="0" fontId="18" fillId="41" borderId="22" xfId="0" applyFont="1" applyFill="1" applyBorder="1"/>
    <xf numFmtId="0" fontId="18" fillId="41" borderId="24" xfId="0" applyFont="1" applyFill="1" applyBorder="1"/>
    <xf numFmtId="0" fontId="18" fillId="41" borderId="0" xfId="0" applyFont="1" applyFill="1"/>
    <xf numFmtId="0" fontId="37" fillId="41" borderId="0" xfId="2980" applyFont="1" applyFill="1" applyAlignment="1">
      <alignment vertical="center"/>
    </xf>
    <xf numFmtId="0" fontId="18" fillId="41" borderId="49" xfId="0" applyFont="1" applyFill="1" applyBorder="1"/>
    <xf numFmtId="0" fontId="18" fillId="41" borderId="16" xfId="0" applyFont="1" applyFill="1" applyBorder="1"/>
    <xf numFmtId="43" fontId="23" fillId="0" borderId="15" xfId="2253" quotePrefix="1" applyFont="1" applyBorder="1" applyAlignment="1">
      <alignment vertical="center"/>
    </xf>
    <xf numFmtId="168" fontId="24" fillId="0" borderId="18" xfId="2253" applyNumberFormat="1" applyFont="1" applyBorder="1" applyAlignment="1">
      <alignment vertical="center"/>
    </xf>
    <xf numFmtId="168" fontId="24" fillId="41" borderId="16" xfId="2253" applyNumberFormat="1" applyFont="1" applyFill="1" applyBorder="1"/>
    <xf numFmtId="43" fontId="23" fillId="0" borderId="16" xfId="2253" quotePrefix="1" applyFont="1" applyBorder="1" applyAlignment="1">
      <alignment vertical="center"/>
    </xf>
    <xf numFmtId="0" fontId="18" fillId="41" borderId="15" xfId="0" applyFont="1" applyFill="1" applyBorder="1"/>
    <xf numFmtId="168" fontId="18" fillId="0" borderId="16" xfId="2253" applyNumberFormat="1" applyFont="1" applyFill="1" applyBorder="1" applyAlignment="1">
      <alignment vertical="center"/>
    </xf>
    <xf numFmtId="0" fontId="18" fillId="41" borderId="18" xfId="0" applyFont="1" applyFill="1" applyBorder="1"/>
    <xf numFmtId="168" fontId="24" fillId="0" borderId="16" xfId="2253" applyNumberFormat="1" applyFont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4" fillId="0" borderId="16" xfId="0" applyFont="1" applyBorder="1"/>
    <xf numFmtId="0" fontId="24" fillId="0" borderId="18" xfId="0" applyFont="1" applyBorder="1"/>
    <xf numFmtId="0" fontId="24" fillId="41" borderId="0" xfId="0" applyFont="1" applyFill="1"/>
    <xf numFmtId="0" fontId="23" fillId="41" borderId="0" xfId="0" applyFont="1" applyFill="1" applyAlignment="1">
      <alignment vertical="center"/>
    </xf>
    <xf numFmtId="0" fontId="23" fillId="41" borderId="6" xfId="0" applyFont="1" applyFill="1" applyBorder="1" applyAlignment="1">
      <alignment horizontal="center" vertical="center"/>
    </xf>
    <xf numFmtId="0" fontId="18" fillId="0" borderId="16" xfId="0" applyFont="1" applyBorder="1"/>
    <xf numFmtId="0" fontId="24" fillId="0" borderId="0" xfId="0" applyFont="1" applyBorder="1"/>
    <xf numFmtId="168" fontId="23" fillId="0" borderId="6" xfId="0" applyNumberFormat="1" applyFont="1" applyFill="1" applyBorder="1" applyAlignment="1">
      <alignment horizontal="left" vertical="center"/>
    </xf>
    <xf numFmtId="41" fontId="23" fillId="0" borderId="6" xfId="2253" applyNumberFormat="1" applyFont="1" applyFill="1" applyBorder="1" applyAlignment="1">
      <alignment vertical="center"/>
    </xf>
    <xf numFmtId="168" fontId="23" fillId="0" borderId="15" xfId="0" applyNumberFormat="1" applyFont="1" applyFill="1" applyBorder="1" applyAlignment="1">
      <alignment horizontal="center" vertical="center"/>
    </xf>
    <xf numFmtId="168" fontId="22" fillId="0" borderId="15" xfId="0" applyNumberFormat="1" applyFont="1" applyFill="1" applyBorder="1" applyAlignment="1">
      <alignment horizontal="left" vertical="center"/>
    </xf>
    <xf numFmtId="41" fontId="22" fillId="0" borderId="15" xfId="2253" applyNumberFormat="1" applyFont="1" applyFill="1" applyBorder="1" applyAlignment="1">
      <alignment horizontal="right" vertical="center" wrapText="1"/>
    </xf>
    <xf numFmtId="168" fontId="23" fillId="0" borderId="16" xfId="0" applyNumberFormat="1" applyFont="1" applyFill="1" applyBorder="1" applyAlignment="1">
      <alignment horizontal="center" vertical="center"/>
    </xf>
    <xf numFmtId="168" fontId="22" fillId="0" borderId="16" xfId="0" applyNumberFormat="1" applyFont="1" applyFill="1" applyBorder="1" applyAlignment="1">
      <alignment horizontal="left" vertical="center"/>
    </xf>
    <xf numFmtId="168" fontId="23" fillId="0" borderId="18" xfId="0" applyNumberFormat="1" applyFont="1" applyFill="1" applyBorder="1" applyAlignment="1">
      <alignment horizontal="center" vertical="center"/>
    </xf>
    <xf numFmtId="168" fontId="22" fillId="0" borderId="18" xfId="0" applyNumberFormat="1" applyFont="1" applyFill="1" applyBorder="1" applyAlignment="1">
      <alignment horizontal="left" vertical="center"/>
    </xf>
    <xf numFmtId="41" fontId="22" fillId="0" borderId="18" xfId="2253" applyNumberFormat="1" applyFont="1" applyFill="1" applyBorder="1" applyAlignment="1">
      <alignment horizontal="right" vertical="center" wrapText="1"/>
    </xf>
    <xf numFmtId="0" fontId="0" fillId="0" borderId="43" xfId="0" applyBorder="1"/>
    <xf numFmtId="168" fontId="2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168" fontId="22" fillId="0" borderId="14" xfId="0" applyNumberFormat="1" applyFont="1" applyFill="1" applyBorder="1" applyAlignment="1">
      <alignment horizontal="left" vertical="center"/>
    </xf>
    <xf numFmtId="0" fontId="0" fillId="0" borderId="14" xfId="0" applyBorder="1"/>
    <xf numFmtId="168" fontId="23" fillId="0" borderId="8" xfId="0" applyNumberFormat="1" applyFont="1" applyFill="1" applyBorder="1" applyAlignment="1">
      <alignment horizontal="left" vertical="center"/>
    </xf>
    <xf numFmtId="168" fontId="23" fillId="0" borderId="17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horizontal="left" vertical="center"/>
    </xf>
    <xf numFmtId="0" fontId="0" fillId="0" borderId="15" xfId="0" applyBorder="1"/>
    <xf numFmtId="10" fontId="0" fillId="41" borderId="15" xfId="0" applyNumberFormat="1" applyFill="1" applyBorder="1"/>
    <xf numFmtId="41" fontId="22" fillId="0" borderId="0" xfId="2253" applyNumberFormat="1" applyFont="1" applyFill="1" applyBorder="1" applyAlignment="1">
      <alignment horizontal="right" vertical="center" wrapText="1"/>
    </xf>
    <xf numFmtId="0" fontId="0" fillId="3" borderId="16" xfId="0" applyFill="1" applyBorder="1"/>
    <xf numFmtId="0" fontId="0" fillId="0" borderId="16" xfId="0" applyBorder="1"/>
    <xf numFmtId="10" fontId="0" fillId="41" borderId="16" xfId="0" applyNumberFormat="1" applyFill="1" applyBorder="1"/>
    <xf numFmtId="168" fontId="22" fillId="3" borderId="16" xfId="0" applyNumberFormat="1" applyFont="1" applyFill="1" applyBorder="1" applyAlignment="1">
      <alignment horizontal="left" vertical="center"/>
    </xf>
    <xf numFmtId="0" fontId="0" fillId="0" borderId="45" xfId="0" applyBorder="1"/>
    <xf numFmtId="0" fontId="0" fillId="0" borderId="2" xfId="0" applyBorder="1"/>
    <xf numFmtId="41" fontId="23" fillId="0" borderId="2" xfId="2253" applyNumberFormat="1" applyFont="1" applyFill="1" applyBorder="1" applyAlignment="1">
      <alignment horizontal="right" vertical="center" wrapText="1"/>
    </xf>
    <xf numFmtId="168" fontId="23" fillId="41" borderId="6" xfId="0" applyNumberFormat="1" applyFont="1" applyFill="1" applyBorder="1" applyAlignment="1">
      <alignment horizontal="center" vertical="center" wrapText="1"/>
    </xf>
    <xf numFmtId="168" fontId="23" fillId="41" borderId="6" xfId="0" applyNumberFormat="1" applyFont="1" applyFill="1" applyBorder="1" applyAlignment="1">
      <alignment horizontal="left" vertical="center"/>
    </xf>
    <xf numFmtId="41" fontId="22" fillId="41" borderId="16" xfId="2253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1" fontId="23" fillId="0" borderId="0" xfId="2253" applyNumberFormat="1" applyFont="1" applyFill="1" applyBorder="1" applyAlignment="1">
      <alignment horizontal="right" vertical="center" wrapText="1"/>
    </xf>
    <xf numFmtId="41" fontId="22" fillId="41" borderId="15" xfId="2253" applyNumberFormat="1" applyFont="1" applyFill="1" applyBorder="1" applyAlignment="1">
      <alignment horizontal="right" vertical="center" wrapText="1"/>
    </xf>
    <xf numFmtId="212" fontId="0" fillId="41" borderId="15" xfId="0" applyNumberFormat="1" applyFill="1" applyBorder="1"/>
    <xf numFmtId="0" fontId="24" fillId="41" borderId="6" xfId="0" applyFont="1" applyFill="1" applyBorder="1" applyAlignment="1">
      <alignment horizontal="center"/>
    </xf>
    <xf numFmtId="0" fontId="18" fillId="41" borderId="19" xfId="0" applyFont="1" applyFill="1" applyBorder="1"/>
    <xf numFmtId="0" fontId="18" fillId="41" borderId="20" xfId="0" applyFont="1" applyFill="1" applyBorder="1"/>
    <xf numFmtId="0" fontId="18" fillId="41" borderId="21" xfId="0" applyFont="1" applyFill="1" applyBorder="1"/>
    <xf numFmtId="0" fontId="18" fillId="41" borderId="22" xfId="0" applyFont="1" applyFill="1" applyBorder="1"/>
    <xf numFmtId="0" fontId="18" fillId="41" borderId="23" xfId="0" applyFont="1" applyFill="1" applyBorder="1"/>
    <xf numFmtId="0" fontId="18" fillId="41" borderId="24" xfId="0" applyFont="1" applyFill="1" applyBorder="1"/>
    <xf numFmtId="0" fontId="18" fillId="41" borderId="25" xfId="0" applyFont="1" applyFill="1" applyBorder="1"/>
    <xf numFmtId="0" fontId="18" fillId="41" borderId="26" xfId="0" applyFont="1" applyFill="1" applyBorder="1"/>
    <xf numFmtId="0" fontId="18" fillId="41" borderId="27" xfId="0" applyFont="1" applyFill="1" applyBorder="1"/>
    <xf numFmtId="0" fontId="151" fillId="0" borderId="16" xfId="0" applyFont="1" applyBorder="1"/>
    <xf numFmtId="168" fontId="152" fillId="0" borderId="16" xfId="2253" applyNumberFormat="1" applyFont="1" applyFill="1" applyBorder="1" applyAlignment="1">
      <alignment vertical="center"/>
    </xf>
    <xf numFmtId="0" fontId="24" fillId="41" borderId="43" xfId="0" applyFont="1" applyFill="1" applyBorder="1"/>
    <xf numFmtId="0" fontId="24" fillId="41" borderId="39" xfId="0" applyFont="1" applyFill="1" applyBorder="1"/>
    <xf numFmtId="14" fontId="24" fillId="41" borderId="6" xfId="0" quotePrefix="1" applyNumberFormat="1" applyFont="1" applyFill="1" applyBorder="1"/>
    <xf numFmtId="0" fontId="24" fillId="41" borderId="6" xfId="0" applyFont="1" applyFill="1" applyBorder="1"/>
    <xf numFmtId="0" fontId="24" fillId="41" borderId="14" xfId="0" applyFont="1" applyFill="1" applyBorder="1"/>
    <xf numFmtId="0" fontId="24" fillId="41" borderId="45" xfId="0" applyFont="1" applyFill="1" applyBorder="1"/>
    <xf numFmtId="168" fontId="18" fillId="41" borderId="42" xfId="2253" applyNumberFormat="1" applyFont="1" applyFill="1" applyBorder="1"/>
    <xf numFmtId="0" fontId="18" fillId="41" borderId="46" xfId="0" applyFont="1" applyFill="1" applyBorder="1"/>
    <xf numFmtId="0" fontId="18" fillId="41" borderId="47" xfId="0" applyFont="1" applyFill="1" applyBorder="1"/>
    <xf numFmtId="0" fontId="18" fillId="41" borderId="48" xfId="0" applyFont="1" applyFill="1" applyBorder="1"/>
    <xf numFmtId="0" fontId="24" fillId="41" borderId="5" xfId="0" applyFont="1" applyFill="1" applyBorder="1"/>
    <xf numFmtId="0" fontId="24" fillId="41" borderId="17" xfId="0" applyFont="1" applyFill="1" applyBorder="1"/>
    <xf numFmtId="168" fontId="24" fillId="41" borderId="6" xfId="2253" applyNumberFormat="1" applyFont="1" applyFill="1" applyBorder="1"/>
    <xf numFmtId="0" fontId="24" fillId="41" borderId="6" xfId="0" quotePrefix="1" applyFont="1" applyFill="1" applyBorder="1" applyAlignment="1">
      <alignment horizontal="center"/>
    </xf>
    <xf numFmtId="0" fontId="18" fillId="41" borderId="6" xfId="0" applyFont="1" applyFill="1" applyBorder="1"/>
    <xf numFmtId="0" fontId="18" fillId="41" borderId="8" xfId="0" applyFont="1" applyFill="1" applyBorder="1"/>
    <xf numFmtId="0" fontId="18" fillId="41" borderId="5" xfId="0" applyFont="1" applyFill="1" applyBorder="1"/>
    <xf numFmtId="0" fontId="18" fillId="41" borderId="17" xfId="0" applyFont="1" applyFill="1" applyBorder="1"/>
    <xf numFmtId="168" fontId="18" fillId="41" borderId="6" xfId="2253" applyNumberFormat="1" applyFont="1" applyFill="1" applyBorder="1"/>
    <xf numFmtId="14" fontId="24" fillId="41" borderId="6" xfId="0" applyNumberFormat="1" applyFont="1" applyFill="1" applyBorder="1"/>
    <xf numFmtId="0" fontId="18" fillId="41" borderId="42" xfId="0" applyFont="1" applyFill="1" applyBorder="1"/>
    <xf numFmtId="0" fontId="24" fillId="41" borderId="8" xfId="0" applyFont="1" applyFill="1" applyBorder="1"/>
    <xf numFmtId="0" fontId="32" fillId="41" borderId="16" xfId="0" applyFont="1" applyFill="1" applyBorder="1"/>
    <xf numFmtId="0" fontId="32" fillId="41" borderId="22" xfId="0" quotePrefix="1" applyFont="1" applyFill="1" applyBorder="1"/>
    <xf numFmtId="0" fontId="32" fillId="41" borderId="24" xfId="0" applyFont="1" applyFill="1" applyBorder="1"/>
    <xf numFmtId="168" fontId="32" fillId="41" borderId="16" xfId="2253" applyNumberFormat="1" applyFont="1" applyFill="1" applyBorder="1"/>
    <xf numFmtId="0" fontId="32" fillId="41" borderId="0" xfId="0" applyFont="1" applyFill="1"/>
    <xf numFmtId="0" fontId="32" fillId="41" borderId="22" xfId="0" applyFont="1" applyFill="1" applyBorder="1"/>
    <xf numFmtId="0" fontId="24" fillId="41" borderId="15" xfId="0" applyFont="1" applyFill="1" applyBorder="1"/>
    <xf numFmtId="0" fontId="24" fillId="41" borderId="16" xfId="0" applyFont="1" applyFill="1" applyBorder="1"/>
    <xf numFmtId="0" fontId="24" fillId="41" borderId="42" xfId="0" applyFont="1" applyFill="1" applyBorder="1"/>
    <xf numFmtId="0" fontId="24" fillId="41" borderId="40" xfId="0" applyFont="1" applyFill="1" applyBorder="1"/>
    <xf numFmtId="0" fontId="24" fillId="41" borderId="50" xfId="0" applyFont="1" applyFill="1" applyBorder="1"/>
    <xf numFmtId="0" fontId="24" fillId="41" borderId="41" xfId="0" applyFont="1" applyFill="1" applyBorder="1"/>
    <xf numFmtId="0" fontId="18" fillId="41" borderId="22" xfId="0" quotePrefix="1" applyFont="1" applyFill="1" applyBorder="1"/>
    <xf numFmtId="0" fontId="24" fillId="41" borderId="22" xfId="0" applyFont="1" applyFill="1" applyBorder="1"/>
    <xf numFmtId="0" fontId="24" fillId="41" borderId="23" xfId="0" applyFont="1" applyFill="1" applyBorder="1"/>
    <xf numFmtId="0" fontId="24" fillId="41" borderId="24" xfId="0" applyFont="1" applyFill="1" applyBorder="1"/>
    <xf numFmtId="0" fontId="18" fillId="41" borderId="25" xfId="0" quotePrefix="1" applyFont="1" applyFill="1" applyBorder="1"/>
    <xf numFmtId="0" fontId="18" fillId="41" borderId="43" xfId="0" applyFont="1" applyFill="1" applyBorder="1"/>
    <xf numFmtId="0" fontId="18" fillId="41" borderId="11" xfId="0" applyFont="1" applyFill="1" applyBorder="1"/>
    <xf numFmtId="168" fontId="18" fillId="41" borderId="11" xfId="2253" applyNumberFormat="1" applyFont="1" applyFill="1" applyBorder="1"/>
    <xf numFmtId="0" fontId="24" fillId="41" borderId="51" xfId="0" applyFont="1" applyFill="1" applyBorder="1"/>
    <xf numFmtId="0" fontId="18" fillId="41" borderId="2" xfId="0" applyFont="1" applyFill="1" applyBorder="1"/>
    <xf numFmtId="0" fontId="18" fillId="41" borderId="14" xfId="0" applyFont="1" applyFill="1" applyBorder="1"/>
    <xf numFmtId="0" fontId="18" fillId="41" borderId="45" xfId="0" applyFont="1" applyFill="1" applyBorder="1"/>
    <xf numFmtId="0" fontId="18" fillId="41" borderId="6" xfId="0" applyFont="1" applyFill="1" applyBorder="1" applyAlignment="1">
      <alignment horizontal="center" vertical="center" wrapText="1"/>
    </xf>
    <xf numFmtId="3" fontId="149" fillId="41" borderId="16" xfId="3536" applyNumberFormat="1" applyFont="1" applyFill="1" applyBorder="1"/>
    <xf numFmtId="0" fontId="24" fillId="41" borderId="6" xfId="0" applyFont="1" applyFill="1" applyBorder="1" applyAlignment="1">
      <alignment horizontal="center" vertical="center" wrapText="1"/>
    </xf>
    <xf numFmtId="14" fontId="24" fillId="41" borderId="6" xfId="0" applyNumberFormat="1" applyFont="1" applyFill="1" applyBorder="1" applyAlignment="1">
      <alignment horizontal="center" vertical="center" wrapText="1"/>
    </xf>
    <xf numFmtId="0" fontId="24" fillId="41" borderId="38" xfId="0" applyFont="1" applyFill="1" applyBorder="1"/>
    <xf numFmtId="0" fontId="24" fillId="41" borderId="44" xfId="0" applyFont="1" applyFill="1" applyBorder="1"/>
    <xf numFmtId="168" fontId="18" fillId="41" borderId="8" xfId="2253" applyNumberFormat="1" applyFont="1" applyFill="1" applyBorder="1"/>
    <xf numFmtId="168" fontId="18" fillId="41" borderId="5" xfId="2253" applyNumberFormat="1" applyFont="1" applyFill="1" applyBorder="1"/>
    <xf numFmtId="168" fontId="18" fillId="41" borderId="17" xfId="2253" applyNumberFormat="1" applyFont="1" applyFill="1" applyBorder="1"/>
    <xf numFmtId="168" fontId="24" fillId="41" borderId="15" xfId="2253" applyNumberFormat="1" applyFont="1" applyFill="1" applyBorder="1"/>
    <xf numFmtId="9" fontId="18" fillId="41" borderId="16" xfId="3140" applyFont="1" applyFill="1" applyBorder="1"/>
    <xf numFmtId="0" fontId="18" fillId="41" borderId="43" xfId="0" applyFont="1" applyFill="1" applyBorder="1" applyAlignment="1"/>
    <xf numFmtId="0" fontId="24" fillId="41" borderId="0" xfId="0" applyFont="1" applyFill="1" applyAlignment="1"/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3" fontId="38" fillId="0" borderId="0" xfId="2980" applyNumberFormat="1" applyFont="1" applyFill="1" applyBorder="1" applyAlignment="1">
      <alignment horizontal="right" vertical="center"/>
    </xf>
    <xf numFmtId="0" fontId="150" fillId="41" borderId="22" xfId="0" quotePrefix="1" applyFont="1" applyFill="1" applyBorder="1"/>
    <xf numFmtId="168" fontId="23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/>
    <xf numFmtId="0" fontId="18" fillId="0" borderId="0" xfId="0" applyFont="1"/>
    <xf numFmtId="0" fontId="24" fillId="0" borderId="22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148" fillId="0" borderId="0" xfId="0" applyFont="1" applyAlignment="1">
      <alignment horizontal="center"/>
    </xf>
    <xf numFmtId="0" fontId="24" fillId="41" borderId="38" xfId="0" applyFont="1" applyFill="1" applyBorder="1" applyAlignment="1">
      <alignment horizontal="left" vertical="center" wrapText="1"/>
    </xf>
    <xf numFmtId="0" fontId="24" fillId="41" borderId="39" xfId="0" applyFont="1" applyFill="1" applyBorder="1" applyAlignment="1">
      <alignment horizontal="left" vertical="center" wrapText="1"/>
    </xf>
    <xf numFmtId="0" fontId="24" fillId="41" borderId="40" xfId="0" applyFont="1" applyFill="1" applyBorder="1" applyAlignment="1">
      <alignment horizontal="left" vertical="center" wrapText="1"/>
    </xf>
    <xf numFmtId="0" fontId="24" fillId="41" borderId="41" xfId="0" applyFont="1" applyFill="1" applyBorder="1" applyAlignment="1">
      <alignment horizontal="left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4" fillId="41" borderId="42" xfId="0" applyFont="1" applyFill="1" applyBorder="1" applyAlignment="1">
      <alignment horizontal="center" vertical="center" wrapText="1"/>
    </xf>
    <xf numFmtId="0" fontId="24" fillId="41" borderId="6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24" fillId="0" borderId="14" xfId="0" applyFont="1" applyBorder="1" applyAlignment="1">
      <alignment horizontal="center"/>
    </xf>
    <xf numFmtId="0" fontId="24" fillId="0" borderId="6" xfId="0" applyFont="1" applyBorder="1"/>
    <xf numFmtId="0" fontId="24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4" fillId="0" borderId="1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18" fillId="41" borderId="43" xfId="0" applyFont="1" applyFill="1" applyBorder="1" applyAlignment="1">
      <alignment horizontal="center"/>
    </xf>
    <xf numFmtId="0" fontId="24" fillId="41" borderId="0" xfId="0" applyFont="1" applyFill="1" applyAlignment="1">
      <alignment horizontal="center"/>
    </xf>
    <xf numFmtId="0" fontId="18" fillId="41" borderId="16" xfId="0" applyFont="1" applyFill="1" applyBorder="1"/>
    <xf numFmtId="0" fontId="18" fillId="41" borderId="19" xfId="0" applyFont="1" applyFill="1" applyBorder="1"/>
    <xf numFmtId="0" fontId="18" fillId="41" borderId="20" xfId="0" applyFont="1" applyFill="1" applyBorder="1"/>
    <xf numFmtId="0" fontId="18" fillId="41" borderId="21" xfId="0" applyFont="1" applyFill="1" applyBorder="1"/>
    <xf numFmtId="0" fontId="24" fillId="41" borderId="8" xfId="0" applyFont="1" applyFill="1" applyBorder="1" applyAlignment="1">
      <alignment horizontal="center"/>
    </xf>
    <xf numFmtId="0" fontId="24" fillId="41" borderId="17" xfId="0" applyFont="1" applyFill="1" applyBorder="1" applyAlignment="1">
      <alignment horizontal="center"/>
    </xf>
    <xf numFmtId="0" fontId="18" fillId="41" borderId="0" xfId="0" applyFont="1" applyFill="1"/>
    <xf numFmtId="168" fontId="24" fillId="41" borderId="16" xfId="2253" applyNumberFormat="1" applyFont="1" applyFill="1" applyBorder="1"/>
    <xf numFmtId="168" fontId="24" fillId="41" borderId="18" xfId="2253" applyNumberFormat="1" applyFont="1" applyFill="1" applyBorder="1"/>
    <xf numFmtId="0" fontId="18" fillId="41" borderId="16" xfId="0" quotePrefix="1" applyFont="1" applyFill="1" applyBorder="1"/>
    <xf numFmtId="0" fontId="24" fillId="41" borderId="43" xfId="0" applyFont="1" applyFill="1" applyBorder="1"/>
    <xf numFmtId="0" fontId="24" fillId="41" borderId="14" xfId="0" applyFont="1" applyFill="1" applyBorder="1"/>
    <xf numFmtId="0" fontId="18" fillId="41" borderId="22" xfId="0" applyFont="1" applyFill="1" applyBorder="1"/>
    <xf numFmtId="0" fontId="18" fillId="41" borderId="23" xfId="0" applyFont="1" applyFill="1" applyBorder="1"/>
    <xf numFmtId="0" fontId="18" fillId="41" borderId="24" xfId="0" applyFont="1" applyFill="1" applyBorder="1"/>
    <xf numFmtId="0" fontId="24" fillId="41" borderId="8" xfId="0" applyFont="1" applyFill="1" applyBorder="1"/>
    <xf numFmtId="0" fontId="24" fillId="41" borderId="19" xfId="0" applyFont="1" applyFill="1" applyBorder="1"/>
    <xf numFmtId="0" fontId="24" fillId="41" borderId="20" xfId="0" applyFont="1" applyFill="1" applyBorder="1"/>
    <xf numFmtId="0" fontId="24" fillId="41" borderId="21" xfId="0" applyFont="1" applyFill="1" applyBorder="1"/>
    <xf numFmtId="0" fontId="32" fillId="41" borderId="0" xfId="0" applyFont="1" applyFill="1" applyAlignment="1">
      <alignment horizontal="center"/>
    </xf>
    <xf numFmtId="0" fontId="24" fillId="41" borderId="11" xfId="0" applyFont="1" applyFill="1" applyBorder="1"/>
    <xf numFmtId="0" fontId="24" fillId="41" borderId="2" xfId="0" applyFont="1" applyFill="1" applyBorder="1"/>
    <xf numFmtId="0" fontId="24" fillId="41" borderId="38" xfId="0" applyFont="1" applyFill="1" applyBorder="1"/>
    <xf numFmtId="0" fontId="24" fillId="41" borderId="44" xfId="0" applyFont="1" applyFill="1" applyBorder="1"/>
    <xf numFmtId="0" fontId="24" fillId="41" borderId="6" xfId="0" applyFont="1" applyFill="1" applyBorder="1"/>
    <xf numFmtId="0" fontId="24" fillId="41" borderId="5" xfId="0" applyFont="1" applyFill="1" applyBorder="1"/>
    <xf numFmtId="0" fontId="24" fillId="41" borderId="11" xfId="0" applyFont="1" applyFill="1" applyBorder="1" applyAlignment="1">
      <alignment vertical="center" wrapText="1"/>
    </xf>
    <xf numFmtId="0" fontId="24" fillId="41" borderId="2" xfId="0" applyFont="1" applyFill="1" applyBorder="1" applyAlignment="1">
      <alignment vertical="center" wrapText="1"/>
    </xf>
    <xf numFmtId="0" fontId="24" fillId="41" borderId="11" xfId="0" applyFont="1" applyFill="1" applyBorder="1" applyAlignment="1">
      <alignment horizontal="center"/>
    </xf>
    <xf numFmtId="0" fontId="24" fillId="41" borderId="2" xfId="0" applyFont="1" applyFill="1" applyBorder="1" applyAlignment="1">
      <alignment horizontal="center"/>
    </xf>
    <xf numFmtId="0" fontId="24" fillId="41" borderId="43" xfId="0" applyFont="1" applyFill="1" applyBorder="1" applyAlignment="1">
      <alignment horizontal="left" vertical="center" wrapText="1"/>
    </xf>
    <xf numFmtId="0" fontId="24" fillId="41" borderId="44" xfId="0" applyFont="1" applyFill="1" applyBorder="1" applyAlignment="1">
      <alignment horizontal="left" vertical="center" wrapText="1"/>
    </xf>
    <xf numFmtId="0" fontId="24" fillId="41" borderId="14" xfId="0" applyFont="1" applyFill="1" applyBorder="1" applyAlignment="1">
      <alignment horizontal="left" vertical="center" wrapText="1"/>
    </xf>
    <xf numFmtId="0" fontId="24" fillId="41" borderId="45" xfId="0" applyFont="1" applyFill="1" applyBorder="1" applyAlignment="1">
      <alignment horizontal="left" vertical="center" wrapText="1"/>
    </xf>
    <xf numFmtId="0" fontId="18" fillId="41" borderId="25" xfId="0" applyFont="1" applyFill="1" applyBorder="1"/>
    <xf numFmtId="0" fontId="18" fillId="41" borderId="26" xfId="0" applyFont="1" applyFill="1" applyBorder="1"/>
    <xf numFmtId="0" fontId="18" fillId="41" borderId="27" xfId="0" applyFont="1" applyFill="1" applyBorder="1"/>
    <xf numFmtId="0" fontId="24" fillId="41" borderId="0" xfId="0" applyFont="1" applyFill="1" applyBorder="1"/>
    <xf numFmtId="0" fontId="24" fillId="41" borderId="12" xfId="0" applyFont="1" applyFill="1" applyBorder="1"/>
    <xf numFmtId="14" fontId="24" fillId="41" borderId="8" xfId="0" quotePrefix="1" applyNumberFormat="1" applyFont="1" applyFill="1" applyBorder="1" applyAlignment="1">
      <alignment horizontal="center"/>
    </xf>
    <xf numFmtId="0" fontId="24" fillId="41" borderId="22" xfId="0" applyFont="1" applyFill="1" applyBorder="1"/>
    <xf numFmtId="0" fontId="24" fillId="41" borderId="23" xfId="0" applyFont="1" applyFill="1" applyBorder="1"/>
    <xf numFmtId="0" fontId="24" fillId="41" borderId="24" xfId="0" applyFont="1" applyFill="1" applyBorder="1"/>
    <xf numFmtId="0" fontId="18" fillId="41" borderId="6" xfId="0" applyFont="1" applyFill="1" applyBorder="1"/>
    <xf numFmtId="0" fontId="24" fillId="41" borderId="16" xfId="0" applyFont="1" applyFill="1" applyBorder="1"/>
    <xf numFmtId="0" fontId="24" fillId="41" borderId="18" xfId="0" applyFont="1" applyFill="1" applyBorder="1"/>
    <xf numFmtId="0" fontId="24" fillId="41" borderId="52" xfId="0" applyFont="1" applyFill="1" applyBorder="1"/>
    <xf numFmtId="0" fontId="24" fillId="41" borderId="53" xfId="0" applyFont="1" applyFill="1" applyBorder="1"/>
    <xf numFmtId="0" fontId="18" fillId="41" borderId="18" xfId="0" quotePrefix="1" applyFont="1" applyFill="1" applyBorder="1"/>
    <xf numFmtId="0" fontId="18" fillId="41" borderId="18" xfId="0" applyFont="1" applyFill="1" applyBorder="1"/>
    <xf numFmtId="0" fontId="24" fillId="41" borderId="15" xfId="0" applyFont="1" applyFill="1" applyBorder="1"/>
    <xf numFmtId="168" fontId="23" fillId="0" borderId="6" xfId="0" applyNumberFormat="1" applyFont="1" applyFill="1" applyBorder="1" applyAlignment="1">
      <alignment horizontal="center" vertical="center"/>
    </xf>
    <xf numFmtId="41" fontId="23" fillId="0" borderId="8" xfId="2253" applyNumberFormat="1" applyFont="1" applyFill="1" applyBorder="1" applyAlignment="1">
      <alignment horizontal="center" vertical="center"/>
    </xf>
    <xf numFmtId="41" fontId="23" fillId="0" borderId="5" xfId="2253" applyNumberFormat="1" applyFont="1" applyFill="1" applyBorder="1" applyAlignment="1">
      <alignment horizontal="center" vertical="center"/>
    </xf>
    <xf numFmtId="41" fontId="23" fillId="0" borderId="17" xfId="2253" applyNumberFormat="1" applyFont="1" applyFill="1" applyBorder="1" applyAlignment="1">
      <alignment horizontal="center" vertical="center"/>
    </xf>
    <xf numFmtId="168" fontId="23" fillId="0" borderId="11" xfId="0" applyNumberFormat="1" applyFont="1" applyFill="1" applyBorder="1" applyAlignment="1">
      <alignment horizontal="center" vertical="center"/>
    </xf>
    <xf numFmtId="168" fontId="23" fillId="0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18" fillId="0" borderId="8" xfId="0" applyFont="1" applyBorder="1"/>
    <xf numFmtId="0" fontId="18" fillId="0" borderId="5" xfId="0" applyFont="1" applyBorder="1"/>
    <xf numFmtId="0" fontId="18" fillId="0" borderId="17" xfId="0" applyFont="1" applyBorder="1"/>
    <xf numFmtId="0" fontId="0" fillId="0" borderId="0" xfId="0"/>
  </cellXfs>
  <cellStyles count="3537">
    <cellStyle name="_x0001_" xfId="1"/>
    <cellStyle name="          _x000d_&#10;shell=progman.exe_x000d_&#10;m" xfId="2"/>
    <cellStyle name="." xfId="3"/>
    <cellStyle name="??" xfId="4"/>
    <cellStyle name="?? [0.00]_List-dwg" xfId="5"/>
    <cellStyle name="?? [0]" xfId="6"/>
    <cellStyle name="?_x001d_??%U©÷u&amp;H©÷9_x0008_? s&#10;_x0007__x0001__x0001_" xfId="7"/>
    <cellStyle name="???? [0.00]_List-dwg" xfId="8"/>
    <cellStyle name="????_List-dwg" xfId="9"/>
    <cellStyle name="???[0]_Book1" xfId="10"/>
    <cellStyle name="???_???" xfId="11"/>
    <cellStyle name="??_(????)??????" xfId="12"/>
    <cellStyle name="??_kc-elec system check list" xfId="13"/>
    <cellStyle name="??A? [0]_laroux_1_¢¬???¢â? " xfId="14"/>
    <cellStyle name="??A?_laroux_1_¢¬???¢â? " xfId="15"/>
    <cellStyle name="?¡±¢¥?_?¨ù??¢´¢¥_¢¬???¢â? " xfId="16"/>
    <cellStyle name="?ðÇ%U?&amp;H?_x0008_?s&#10;_x0007__x0001__x0001_" xfId="17"/>
    <cellStyle name="_Book1" xfId="18"/>
    <cellStyle name="_Book1_1" xfId="19"/>
    <cellStyle name="_Book1_BC-QT-WB-dthao" xfId="20"/>
    <cellStyle name="_Book1_LuuNgay11-02-2009LuuNgay15-01-2009bao cao THKHSXKD08 " xfId="21"/>
    <cellStyle name="_duthauM26" xfId="22"/>
    <cellStyle name="_KT (2)" xfId="23"/>
    <cellStyle name="_KT (2)_1" xfId="24"/>
    <cellStyle name="_KT (2)_1_Lora-tungchau" xfId="25"/>
    <cellStyle name="_KT (2)_1_Qt-HT3PQ1(CauKho)" xfId="26"/>
    <cellStyle name="_KT (2)_2" xfId="27"/>
    <cellStyle name="_KT (2)_2_TG-TH" xfId="28"/>
    <cellStyle name="_KT (2)_2_TG-TH_BAO CAO KLCT PT2000" xfId="29"/>
    <cellStyle name="_KT (2)_2_TG-TH_BAO CAO PT2000" xfId="30"/>
    <cellStyle name="_KT (2)_2_TG-TH_BAO CAO PT2000_Book1" xfId="31"/>
    <cellStyle name="_KT (2)_2_TG-TH_Bao cao XDCB 2001 - T11 KH dieu chinh 20-11-THAI" xfId="32"/>
    <cellStyle name="_KT (2)_2_TG-TH_Book1" xfId="33"/>
    <cellStyle name="_KT (2)_2_TG-TH_Book1_1" xfId="34"/>
    <cellStyle name="_KT (2)_2_TG-TH_Book1_2" xfId="35"/>
    <cellStyle name="_KT (2)_2_TG-TH_Book1_3" xfId="36"/>
    <cellStyle name="_KT (2)_2_TG-TH_Book1_Book1" xfId="37"/>
    <cellStyle name="_KT (2)_2_TG-TH_DTCDT MR.2N110.HOCMON.TDTOAN.CCUNG" xfId="38"/>
    <cellStyle name="_KT (2)_2_TG-TH_Lora-tungchau" xfId="39"/>
    <cellStyle name="_KT (2)_2_TG-TH_PGIA-phieu tham tra Kho bac" xfId="40"/>
    <cellStyle name="_KT (2)_2_TG-TH_PT02-02" xfId="41"/>
    <cellStyle name="_KT (2)_2_TG-TH_PT02-02_Book1" xfId="42"/>
    <cellStyle name="_KT (2)_2_TG-TH_PT02-03" xfId="43"/>
    <cellStyle name="_KT (2)_2_TG-TH_PT02-03_Book1" xfId="44"/>
    <cellStyle name="_KT (2)_2_TG-TH_Qt-HT3PQ1(CauKho)" xfId="45"/>
    <cellStyle name="_KT (2)_3" xfId="46"/>
    <cellStyle name="_KT (2)_3_TG-TH" xfId="47"/>
    <cellStyle name="_KT (2)_3_TG-TH_Book1" xfId="48"/>
    <cellStyle name="_KT (2)_3_TG-TH_Book1_BC-QT-WB-dthao" xfId="49"/>
    <cellStyle name="_KT (2)_3_TG-TH_Lora-tungchau" xfId="50"/>
    <cellStyle name="_KT (2)_3_TG-TH_PERSONAL" xfId="51"/>
    <cellStyle name="_KT (2)_3_TG-TH_PERSONAL_Book1" xfId="52"/>
    <cellStyle name="_KT (2)_3_TG-TH_PERSONAL_HTQ.8 GD1" xfId="53"/>
    <cellStyle name="_KT (2)_3_TG-TH_PERSONAL_Tong hop KHCB 2001" xfId="54"/>
    <cellStyle name="_KT (2)_3_TG-TH_Qt-HT3PQ1(CauKho)" xfId="55"/>
    <cellStyle name="_KT (2)_4" xfId="56"/>
    <cellStyle name="_KT (2)_4_BAO CAO KLCT PT2000" xfId="57"/>
    <cellStyle name="_KT (2)_4_BAO CAO PT2000" xfId="58"/>
    <cellStyle name="_KT (2)_4_BAO CAO PT2000_Book1" xfId="59"/>
    <cellStyle name="_KT (2)_4_Bao cao XDCB 2001 - T11 KH dieu chinh 20-11-THAI" xfId="60"/>
    <cellStyle name="_KT (2)_4_Book1" xfId="61"/>
    <cellStyle name="_KT (2)_4_Book1_1" xfId="62"/>
    <cellStyle name="_KT (2)_4_Book1_2" xfId="63"/>
    <cellStyle name="_KT (2)_4_Book1_3" xfId="64"/>
    <cellStyle name="_KT (2)_4_Book1_Book1" xfId="65"/>
    <cellStyle name="_KT (2)_4_DTCDT MR.2N110.HOCMON.TDTOAN.CCUNG" xfId="66"/>
    <cellStyle name="_KT (2)_4_Lora-tungchau" xfId="67"/>
    <cellStyle name="_KT (2)_4_PGIA-phieu tham tra Kho bac" xfId="68"/>
    <cellStyle name="_KT (2)_4_PT02-02" xfId="69"/>
    <cellStyle name="_KT (2)_4_PT02-02_Book1" xfId="70"/>
    <cellStyle name="_KT (2)_4_PT02-03" xfId="71"/>
    <cellStyle name="_KT (2)_4_PT02-03_Book1" xfId="72"/>
    <cellStyle name="_KT (2)_4_Qt-HT3PQ1(CauKho)" xfId="73"/>
    <cellStyle name="_KT (2)_4_TG-TH" xfId="74"/>
    <cellStyle name="_KT (2)_5" xfId="75"/>
    <cellStyle name="_KT (2)_5_BAO CAO KLCT PT2000" xfId="76"/>
    <cellStyle name="_KT (2)_5_BAO CAO PT2000" xfId="77"/>
    <cellStyle name="_KT (2)_5_BAO CAO PT2000_Book1" xfId="78"/>
    <cellStyle name="_KT (2)_5_Bao cao XDCB 2001 - T11 KH dieu chinh 20-11-THAI" xfId="79"/>
    <cellStyle name="_KT (2)_5_Book1" xfId="80"/>
    <cellStyle name="_KT (2)_5_Book1_1" xfId="81"/>
    <cellStyle name="_KT (2)_5_Book1_2" xfId="82"/>
    <cellStyle name="_KT (2)_5_Book1_BC-QT-WB-dthao" xfId="83"/>
    <cellStyle name="_KT (2)_5_Book1_Book1" xfId="84"/>
    <cellStyle name="_KT (2)_5_DTCDT MR.2N110.HOCMON.TDTOAN.CCUNG" xfId="85"/>
    <cellStyle name="_KT (2)_5_Lora-tungchau" xfId="86"/>
    <cellStyle name="_KT (2)_5_PGIA-phieu tham tra Kho bac" xfId="87"/>
    <cellStyle name="_KT (2)_5_PT02-02" xfId="88"/>
    <cellStyle name="_KT (2)_5_PT02-02_Book1" xfId="89"/>
    <cellStyle name="_KT (2)_5_PT02-03" xfId="90"/>
    <cellStyle name="_KT (2)_5_PT02-03_Book1" xfId="91"/>
    <cellStyle name="_KT (2)_5_Qt-HT3PQ1(CauKho)" xfId="92"/>
    <cellStyle name="_KT (2)_Book1" xfId="93"/>
    <cellStyle name="_KT (2)_Book1_BC-QT-WB-dthao" xfId="94"/>
    <cellStyle name="_KT (2)_Lora-tungchau" xfId="95"/>
    <cellStyle name="_KT (2)_PERSONAL" xfId="96"/>
    <cellStyle name="_KT (2)_PERSONAL_Book1" xfId="97"/>
    <cellStyle name="_KT (2)_PERSONAL_HTQ.8 GD1" xfId="98"/>
    <cellStyle name="_KT (2)_PERSONAL_Tong hop KHCB 2001" xfId="99"/>
    <cellStyle name="_KT (2)_Qt-HT3PQ1(CauKho)" xfId="100"/>
    <cellStyle name="_KT (2)_TG-TH" xfId="101"/>
    <cellStyle name="_KT_TG" xfId="102"/>
    <cellStyle name="_KT_TG_1" xfId="103"/>
    <cellStyle name="_KT_TG_1_BAO CAO KLCT PT2000" xfId="104"/>
    <cellStyle name="_KT_TG_1_BAO CAO PT2000" xfId="105"/>
    <cellStyle name="_KT_TG_1_BAO CAO PT2000_Book1" xfId="106"/>
    <cellStyle name="_KT_TG_1_Bao cao XDCB 2001 - T11 KH dieu chinh 20-11-THAI" xfId="107"/>
    <cellStyle name="_KT_TG_1_Book1" xfId="108"/>
    <cellStyle name="_KT_TG_1_Book1_1" xfId="109"/>
    <cellStyle name="_KT_TG_1_Book1_2" xfId="110"/>
    <cellStyle name="_KT_TG_1_Book1_BC-QT-WB-dthao" xfId="111"/>
    <cellStyle name="_KT_TG_1_Book1_Book1" xfId="112"/>
    <cellStyle name="_KT_TG_1_DTCDT MR.2N110.HOCMON.TDTOAN.CCUNG" xfId="113"/>
    <cellStyle name="_KT_TG_1_Lora-tungchau" xfId="114"/>
    <cellStyle name="_KT_TG_1_PGIA-phieu tham tra Kho bac" xfId="115"/>
    <cellStyle name="_KT_TG_1_PT02-02" xfId="116"/>
    <cellStyle name="_KT_TG_1_PT02-02_Book1" xfId="117"/>
    <cellStyle name="_KT_TG_1_PT02-03" xfId="118"/>
    <cellStyle name="_KT_TG_1_PT02-03_Book1" xfId="119"/>
    <cellStyle name="_KT_TG_1_Qt-HT3PQ1(CauKho)" xfId="120"/>
    <cellStyle name="_KT_TG_2" xfId="121"/>
    <cellStyle name="_KT_TG_2_BAO CAO KLCT PT2000" xfId="122"/>
    <cellStyle name="_KT_TG_2_BAO CAO PT2000" xfId="123"/>
    <cellStyle name="_KT_TG_2_BAO CAO PT2000_Book1" xfId="124"/>
    <cellStyle name="_KT_TG_2_Bao cao XDCB 2001 - T11 KH dieu chinh 20-11-THAI" xfId="125"/>
    <cellStyle name="_KT_TG_2_Book1" xfId="126"/>
    <cellStyle name="_KT_TG_2_Book1_1" xfId="127"/>
    <cellStyle name="_KT_TG_2_Book1_2" xfId="128"/>
    <cellStyle name="_KT_TG_2_Book1_3" xfId="129"/>
    <cellStyle name="_KT_TG_2_Book1_Book1" xfId="130"/>
    <cellStyle name="_KT_TG_2_DTCDT MR.2N110.HOCMON.TDTOAN.CCUNG" xfId="131"/>
    <cellStyle name="_KT_TG_2_Lora-tungchau" xfId="132"/>
    <cellStyle name="_KT_TG_2_PGIA-phieu tham tra Kho bac" xfId="133"/>
    <cellStyle name="_KT_TG_2_PT02-02" xfId="134"/>
    <cellStyle name="_KT_TG_2_PT02-02_Book1" xfId="135"/>
    <cellStyle name="_KT_TG_2_PT02-03" xfId="136"/>
    <cellStyle name="_KT_TG_2_PT02-03_Book1" xfId="137"/>
    <cellStyle name="_KT_TG_2_Qt-HT3PQ1(CauKho)" xfId="138"/>
    <cellStyle name="_KT_TG_3" xfId="139"/>
    <cellStyle name="_KT_TG_4" xfId="140"/>
    <cellStyle name="_KT_TG_4_Lora-tungchau" xfId="141"/>
    <cellStyle name="_KT_TG_4_Qt-HT3PQ1(CauKho)" xfId="142"/>
    <cellStyle name="_Lora-tungchau" xfId="143"/>
    <cellStyle name="_PERSONAL" xfId="144"/>
    <cellStyle name="_PERSONAL_Book1" xfId="145"/>
    <cellStyle name="_PERSONAL_HTQ.8 GD1" xfId="146"/>
    <cellStyle name="_PERSONAL_Tong hop KHCB 2001" xfId="147"/>
    <cellStyle name="_Qt-HT3PQ1(CauKho)" xfId="148"/>
    <cellStyle name="_TG-TH" xfId="149"/>
    <cellStyle name="_TG-TH_1" xfId="150"/>
    <cellStyle name="_TG-TH_1_BAO CAO KLCT PT2000" xfId="151"/>
    <cellStyle name="_TG-TH_1_BAO CAO PT2000" xfId="152"/>
    <cellStyle name="_TG-TH_1_BAO CAO PT2000_Book1" xfId="153"/>
    <cellStyle name="_TG-TH_1_Bao cao XDCB 2001 - T11 KH dieu chinh 20-11-THAI" xfId="154"/>
    <cellStyle name="_TG-TH_1_Book1" xfId="155"/>
    <cellStyle name="_TG-TH_1_Book1_1" xfId="156"/>
    <cellStyle name="_TG-TH_1_Book1_2" xfId="157"/>
    <cellStyle name="_TG-TH_1_Book1_BC-QT-WB-dthao" xfId="158"/>
    <cellStyle name="_TG-TH_1_Book1_Book1" xfId="159"/>
    <cellStyle name="_TG-TH_1_DTCDT MR.2N110.HOCMON.TDTOAN.CCUNG" xfId="160"/>
    <cellStyle name="_TG-TH_1_Lora-tungchau" xfId="161"/>
    <cellStyle name="_TG-TH_1_PGIA-phieu tham tra Kho bac" xfId="162"/>
    <cellStyle name="_TG-TH_1_PT02-02" xfId="163"/>
    <cellStyle name="_TG-TH_1_PT02-02_Book1" xfId="164"/>
    <cellStyle name="_TG-TH_1_PT02-03" xfId="165"/>
    <cellStyle name="_TG-TH_1_PT02-03_Book1" xfId="166"/>
    <cellStyle name="_TG-TH_1_Qt-HT3PQ1(CauKho)" xfId="167"/>
    <cellStyle name="_TG-TH_2" xfId="168"/>
    <cellStyle name="_TG-TH_2_BAO CAO KLCT PT2000" xfId="169"/>
    <cellStyle name="_TG-TH_2_BAO CAO PT2000" xfId="170"/>
    <cellStyle name="_TG-TH_2_BAO CAO PT2000_Book1" xfId="171"/>
    <cellStyle name="_TG-TH_2_Bao cao XDCB 2001 - T11 KH dieu chinh 20-11-THAI" xfId="172"/>
    <cellStyle name="_TG-TH_2_Book1" xfId="173"/>
    <cellStyle name="_TG-TH_2_Book1_1" xfId="174"/>
    <cellStyle name="_TG-TH_2_Book1_2" xfId="175"/>
    <cellStyle name="_TG-TH_2_Book1_3" xfId="176"/>
    <cellStyle name="_TG-TH_2_Book1_Book1" xfId="177"/>
    <cellStyle name="_TG-TH_2_DTCDT MR.2N110.HOCMON.TDTOAN.CCUNG" xfId="178"/>
    <cellStyle name="_TG-TH_2_Lora-tungchau" xfId="179"/>
    <cellStyle name="_TG-TH_2_PGIA-phieu tham tra Kho bac" xfId="180"/>
    <cellStyle name="_TG-TH_2_PT02-02" xfId="181"/>
    <cellStyle name="_TG-TH_2_PT02-02_Book1" xfId="182"/>
    <cellStyle name="_TG-TH_2_PT02-03" xfId="183"/>
    <cellStyle name="_TG-TH_2_PT02-03_Book1" xfId="184"/>
    <cellStyle name="_TG-TH_2_Qt-HT3PQ1(CauKho)" xfId="185"/>
    <cellStyle name="_TG-TH_3" xfId="186"/>
    <cellStyle name="_TG-TH_3_Lora-tungchau" xfId="187"/>
    <cellStyle name="_TG-TH_3_Qt-HT3PQ1(CauKho)" xfId="188"/>
    <cellStyle name="_TG-TH_4" xfId="189"/>
    <cellStyle name="•W_’·Šú‰p•¶" xfId="190"/>
    <cellStyle name="W_STDFOR" xfId="191"/>
    <cellStyle name="1" xfId="192"/>
    <cellStyle name="15" xfId="193"/>
    <cellStyle name="¹éºÐÀ²_±âÅ¸" xfId="194"/>
    <cellStyle name="2" xfId="195"/>
    <cellStyle name="20% - Accent1" xfId="3505" builtinId="30" customBuiltin="1"/>
    <cellStyle name="20% - Accent1 10" xfId="196"/>
    <cellStyle name="20% - Accent1 11" xfId="197"/>
    <cellStyle name="20% - Accent1 12" xfId="198"/>
    <cellStyle name="20% - Accent1 13" xfId="199"/>
    <cellStyle name="20% - Accent1 14" xfId="200"/>
    <cellStyle name="20% - Accent1 15" xfId="201"/>
    <cellStyle name="20% - Accent1 16" xfId="202"/>
    <cellStyle name="20% - Accent1 17" xfId="203"/>
    <cellStyle name="20% - Accent1 18" xfId="204"/>
    <cellStyle name="20% - Accent1 19" xfId="205"/>
    <cellStyle name="20% - Accent1 2" xfId="206"/>
    <cellStyle name="20% - Accent1 20" xfId="207"/>
    <cellStyle name="20% - Accent1 21" xfId="208"/>
    <cellStyle name="20% - Accent1 22" xfId="209"/>
    <cellStyle name="20% - Accent1 23" xfId="210"/>
    <cellStyle name="20% - Accent1 24" xfId="211"/>
    <cellStyle name="20% - Accent1 25" xfId="212"/>
    <cellStyle name="20% - Accent1 26" xfId="213"/>
    <cellStyle name="20% - Accent1 27" xfId="214"/>
    <cellStyle name="20% - Accent1 28" xfId="215"/>
    <cellStyle name="20% - Accent1 29" xfId="216"/>
    <cellStyle name="20% - Accent1 3" xfId="217"/>
    <cellStyle name="20% - Accent1 30" xfId="218"/>
    <cellStyle name="20% - Accent1 31" xfId="219"/>
    <cellStyle name="20% - Accent1 32" xfId="220"/>
    <cellStyle name="20% - Accent1 33" xfId="221"/>
    <cellStyle name="20% - Accent1 34" xfId="222"/>
    <cellStyle name="20% - Accent1 35" xfId="223"/>
    <cellStyle name="20% - Accent1 36" xfId="224"/>
    <cellStyle name="20% - Accent1 37" xfId="225"/>
    <cellStyle name="20% - Accent1 38" xfId="226"/>
    <cellStyle name="20% - Accent1 39" xfId="227"/>
    <cellStyle name="20% - Accent1 4" xfId="228"/>
    <cellStyle name="20% - Accent1 40" xfId="229"/>
    <cellStyle name="20% - Accent1 41" xfId="230"/>
    <cellStyle name="20% - Accent1 42" xfId="231"/>
    <cellStyle name="20% - Accent1 43" xfId="232"/>
    <cellStyle name="20% - Accent1 44" xfId="233"/>
    <cellStyle name="20% - Accent1 45" xfId="234"/>
    <cellStyle name="20% - Accent1 46" xfId="235"/>
    <cellStyle name="20% - Accent1 47" xfId="236"/>
    <cellStyle name="20% - Accent1 48" xfId="237"/>
    <cellStyle name="20% - Accent1 49" xfId="238"/>
    <cellStyle name="20% - Accent1 5" xfId="239"/>
    <cellStyle name="20% - Accent1 50" xfId="240"/>
    <cellStyle name="20% - Accent1 51" xfId="241"/>
    <cellStyle name="20% - Accent1 52" xfId="242"/>
    <cellStyle name="20% - Accent1 53" xfId="243"/>
    <cellStyle name="20% - Accent1 54" xfId="244"/>
    <cellStyle name="20% - Accent1 55" xfId="245"/>
    <cellStyle name="20% - Accent1 56" xfId="246"/>
    <cellStyle name="20% - Accent1 57" xfId="247"/>
    <cellStyle name="20% - Accent1 58" xfId="248"/>
    <cellStyle name="20% - Accent1 59" xfId="249"/>
    <cellStyle name="20% - Accent1 6" xfId="250"/>
    <cellStyle name="20% - Accent1 60" xfId="251"/>
    <cellStyle name="20% - Accent1 61" xfId="252"/>
    <cellStyle name="20% - Accent1 62" xfId="253"/>
    <cellStyle name="20% - Accent1 63" xfId="254"/>
    <cellStyle name="20% - Accent1 64" xfId="255"/>
    <cellStyle name="20% - Accent1 65" xfId="256"/>
    <cellStyle name="20% - Accent1 66" xfId="257"/>
    <cellStyle name="20% - Accent1 67" xfId="258"/>
    <cellStyle name="20% - Accent1 68" xfId="259"/>
    <cellStyle name="20% - Accent1 69" xfId="260"/>
    <cellStyle name="20% - Accent1 7" xfId="261"/>
    <cellStyle name="20% - Accent1 70" xfId="262"/>
    <cellStyle name="20% - Accent1 71" xfId="263"/>
    <cellStyle name="20% - Accent1 72" xfId="264"/>
    <cellStyle name="20% - Accent1 73" xfId="265"/>
    <cellStyle name="20% - Accent1 74" xfId="266"/>
    <cellStyle name="20% - Accent1 75" xfId="267"/>
    <cellStyle name="20% - Accent1 76" xfId="268"/>
    <cellStyle name="20% - Accent1 8" xfId="269"/>
    <cellStyle name="20% - Accent1 9" xfId="270"/>
    <cellStyle name="20% - Accent2" xfId="3509" builtinId="34" customBuiltin="1"/>
    <cellStyle name="20% - Accent2 10" xfId="271"/>
    <cellStyle name="20% - Accent2 11" xfId="272"/>
    <cellStyle name="20% - Accent2 12" xfId="273"/>
    <cellStyle name="20% - Accent2 13" xfId="274"/>
    <cellStyle name="20% - Accent2 14" xfId="275"/>
    <cellStyle name="20% - Accent2 15" xfId="276"/>
    <cellStyle name="20% - Accent2 16" xfId="277"/>
    <cellStyle name="20% - Accent2 17" xfId="278"/>
    <cellStyle name="20% - Accent2 18" xfId="279"/>
    <cellStyle name="20% - Accent2 19" xfId="280"/>
    <cellStyle name="20% - Accent2 2" xfId="281"/>
    <cellStyle name="20% - Accent2 20" xfId="282"/>
    <cellStyle name="20% - Accent2 21" xfId="283"/>
    <cellStyle name="20% - Accent2 22" xfId="284"/>
    <cellStyle name="20% - Accent2 23" xfId="285"/>
    <cellStyle name="20% - Accent2 24" xfId="286"/>
    <cellStyle name="20% - Accent2 25" xfId="287"/>
    <cellStyle name="20% - Accent2 26" xfId="288"/>
    <cellStyle name="20% - Accent2 27" xfId="289"/>
    <cellStyle name="20% - Accent2 28" xfId="290"/>
    <cellStyle name="20% - Accent2 29" xfId="291"/>
    <cellStyle name="20% - Accent2 3" xfId="292"/>
    <cellStyle name="20% - Accent2 30" xfId="293"/>
    <cellStyle name="20% - Accent2 31" xfId="294"/>
    <cellStyle name="20% - Accent2 32" xfId="295"/>
    <cellStyle name="20% - Accent2 33" xfId="296"/>
    <cellStyle name="20% - Accent2 34" xfId="297"/>
    <cellStyle name="20% - Accent2 35" xfId="298"/>
    <cellStyle name="20% - Accent2 36" xfId="299"/>
    <cellStyle name="20% - Accent2 37" xfId="300"/>
    <cellStyle name="20% - Accent2 38" xfId="301"/>
    <cellStyle name="20% - Accent2 39" xfId="302"/>
    <cellStyle name="20% - Accent2 4" xfId="303"/>
    <cellStyle name="20% - Accent2 40" xfId="304"/>
    <cellStyle name="20% - Accent2 41" xfId="305"/>
    <cellStyle name="20% - Accent2 42" xfId="306"/>
    <cellStyle name="20% - Accent2 43" xfId="307"/>
    <cellStyle name="20% - Accent2 44" xfId="308"/>
    <cellStyle name="20% - Accent2 45" xfId="309"/>
    <cellStyle name="20% - Accent2 46" xfId="310"/>
    <cellStyle name="20% - Accent2 47" xfId="311"/>
    <cellStyle name="20% - Accent2 48" xfId="312"/>
    <cellStyle name="20% - Accent2 49" xfId="313"/>
    <cellStyle name="20% - Accent2 5" xfId="314"/>
    <cellStyle name="20% - Accent2 50" xfId="315"/>
    <cellStyle name="20% - Accent2 51" xfId="316"/>
    <cellStyle name="20% - Accent2 52" xfId="317"/>
    <cellStyle name="20% - Accent2 53" xfId="318"/>
    <cellStyle name="20% - Accent2 54" xfId="319"/>
    <cellStyle name="20% - Accent2 55" xfId="320"/>
    <cellStyle name="20% - Accent2 56" xfId="321"/>
    <cellStyle name="20% - Accent2 57" xfId="322"/>
    <cellStyle name="20% - Accent2 58" xfId="323"/>
    <cellStyle name="20% - Accent2 59" xfId="324"/>
    <cellStyle name="20% - Accent2 6" xfId="325"/>
    <cellStyle name="20% - Accent2 60" xfId="326"/>
    <cellStyle name="20% - Accent2 61" xfId="327"/>
    <cellStyle name="20% - Accent2 62" xfId="328"/>
    <cellStyle name="20% - Accent2 63" xfId="329"/>
    <cellStyle name="20% - Accent2 64" xfId="330"/>
    <cellStyle name="20% - Accent2 65" xfId="331"/>
    <cellStyle name="20% - Accent2 66" xfId="332"/>
    <cellStyle name="20% - Accent2 67" xfId="333"/>
    <cellStyle name="20% - Accent2 68" xfId="334"/>
    <cellStyle name="20% - Accent2 69" xfId="335"/>
    <cellStyle name="20% - Accent2 7" xfId="336"/>
    <cellStyle name="20% - Accent2 70" xfId="337"/>
    <cellStyle name="20% - Accent2 71" xfId="338"/>
    <cellStyle name="20% - Accent2 72" xfId="339"/>
    <cellStyle name="20% - Accent2 73" xfId="340"/>
    <cellStyle name="20% - Accent2 74" xfId="341"/>
    <cellStyle name="20% - Accent2 75" xfId="342"/>
    <cellStyle name="20% - Accent2 76" xfId="343"/>
    <cellStyle name="20% - Accent2 8" xfId="344"/>
    <cellStyle name="20% - Accent2 9" xfId="345"/>
    <cellStyle name="20% - Accent3" xfId="3513" builtinId="38" customBuiltin="1"/>
    <cellStyle name="20% - Accent3 10" xfId="346"/>
    <cellStyle name="20% - Accent3 11" xfId="347"/>
    <cellStyle name="20% - Accent3 12" xfId="348"/>
    <cellStyle name="20% - Accent3 13" xfId="349"/>
    <cellStyle name="20% - Accent3 14" xfId="350"/>
    <cellStyle name="20% - Accent3 15" xfId="351"/>
    <cellStyle name="20% - Accent3 16" xfId="352"/>
    <cellStyle name="20% - Accent3 17" xfId="353"/>
    <cellStyle name="20% - Accent3 18" xfId="354"/>
    <cellStyle name="20% - Accent3 19" xfId="355"/>
    <cellStyle name="20% - Accent3 2" xfId="356"/>
    <cellStyle name="20% - Accent3 20" xfId="357"/>
    <cellStyle name="20% - Accent3 21" xfId="358"/>
    <cellStyle name="20% - Accent3 22" xfId="359"/>
    <cellStyle name="20% - Accent3 23" xfId="360"/>
    <cellStyle name="20% - Accent3 24" xfId="361"/>
    <cellStyle name="20% - Accent3 25" xfId="362"/>
    <cellStyle name="20% - Accent3 26" xfId="363"/>
    <cellStyle name="20% - Accent3 27" xfId="364"/>
    <cellStyle name="20% - Accent3 28" xfId="365"/>
    <cellStyle name="20% - Accent3 29" xfId="366"/>
    <cellStyle name="20% - Accent3 3" xfId="367"/>
    <cellStyle name="20% - Accent3 30" xfId="368"/>
    <cellStyle name="20% - Accent3 31" xfId="369"/>
    <cellStyle name="20% - Accent3 32" xfId="370"/>
    <cellStyle name="20% - Accent3 33" xfId="371"/>
    <cellStyle name="20% - Accent3 34" xfId="372"/>
    <cellStyle name="20% - Accent3 35" xfId="373"/>
    <cellStyle name="20% - Accent3 36" xfId="374"/>
    <cellStyle name="20% - Accent3 37" xfId="375"/>
    <cellStyle name="20% - Accent3 38" xfId="376"/>
    <cellStyle name="20% - Accent3 39" xfId="377"/>
    <cellStyle name="20% - Accent3 4" xfId="378"/>
    <cellStyle name="20% - Accent3 40" xfId="379"/>
    <cellStyle name="20% - Accent3 41" xfId="380"/>
    <cellStyle name="20% - Accent3 42" xfId="381"/>
    <cellStyle name="20% - Accent3 43" xfId="382"/>
    <cellStyle name="20% - Accent3 44" xfId="383"/>
    <cellStyle name="20% - Accent3 45" xfId="384"/>
    <cellStyle name="20% - Accent3 46" xfId="385"/>
    <cellStyle name="20% - Accent3 47" xfId="386"/>
    <cellStyle name="20% - Accent3 48" xfId="387"/>
    <cellStyle name="20% - Accent3 49" xfId="388"/>
    <cellStyle name="20% - Accent3 5" xfId="389"/>
    <cellStyle name="20% - Accent3 50" xfId="390"/>
    <cellStyle name="20% - Accent3 51" xfId="391"/>
    <cellStyle name="20% - Accent3 52" xfId="392"/>
    <cellStyle name="20% - Accent3 53" xfId="393"/>
    <cellStyle name="20% - Accent3 54" xfId="394"/>
    <cellStyle name="20% - Accent3 55" xfId="395"/>
    <cellStyle name="20% - Accent3 56" xfId="396"/>
    <cellStyle name="20% - Accent3 57" xfId="397"/>
    <cellStyle name="20% - Accent3 58" xfId="398"/>
    <cellStyle name="20% - Accent3 59" xfId="399"/>
    <cellStyle name="20% - Accent3 6" xfId="400"/>
    <cellStyle name="20% - Accent3 60" xfId="401"/>
    <cellStyle name="20% - Accent3 61" xfId="402"/>
    <cellStyle name="20% - Accent3 62" xfId="403"/>
    <cellStyle name="20% - Accent3 63" xfId="404"/>
    <cellStyle name="20% - Accent3 64" xfId="405"/>
    <cellStyle name="20% - Accent3 65" xfId="406"/>
    <cellStyle name="20% - Accent3 66" xfId="407"/>
    <cellStyle name="20% - Accent3 67" xfId="408"/>
    <cellStyle name="20% - Accent3 68" xfId="409"/>
    <cellStyle name="20% - Accent3 69" xfId="410"/>
    <cellStyle name="20% - Accent3 7" xfId="411"/>
    <cellStyle name="20% - Accent3 70" xfId="412"/>
    <cellStyle name="20% - Accent3 71" xfId="413"/>
    <cellStyle name="20% - Accent3 72" xfId="414"/>
    <cellStyle name="20% - Accent3 73" xfId="415"/>
    <cellStyle name="20% - Accent3 74" xfId="416"/>
    <cellStyle name="20% - Accent3 75" xfId="417"/>
    <cellStyle name="20% - Accent3 76" xfId="418"/>
    <cellStyle name="20% - Accent3 8" xfId="419"/>
    <cellStyle name="20% - Accent3 9" xfId="420"/>
    <cellStyle name="20% - Accent4" xfId="3517" builtinId="42" customBuiltin="1"/>
    <cellStyle name="20% - Accent4 10" xfId="421"/>
    <cellStyle name="20% - Accent4 11" xfId="422"/>
    <cellStyle name="20% - Accent4 12" xfId="423"/>
    <cellStyle name="20% - Accent4 13" xfId="424"/>
    <cellStyle name="20% - Accent4 14" xfId="425"/>
    <cellStyle name="20% - Accent4 15" xfId="426"/>
    <cellStyle name="20% - Accent4 16" xfId="427"/>
    <cellStyle name="20% - Accent4 17" xfId="428"/>
    <cellStyle name="20% - Accent4 18" xfId="429"/>
    <cellStyle name="20% - Accent4 19" xfId="430"/>
    <cellStyle name="20% - Accent4 2" xfId="431"/>
    <cellStyle name="20% - Accent4 20" xfId="432"/>
    <cellStyle name="20% - Accent4 21" xfId="433"/>
    <cellStyle name="20% - Accent4 22" xfId="434"/>
    <cellStyle name="20% - Accent4 23" xfId="435"/>
    <cellStyle name="20% - Accent4 24" xfId="436"/>
    <cellStyle name="20% - Accent4 25" xfId="437"/>
    <cellStyle name="20% - Accent4 26" xfId="438"/>
    <cellStyle name="20% - Accent4 27" xfId="439"/>
    <cellStyle name="20% - Accent4 28" xfId="440"/>
    <cellStyle name="20% - Accent4 29" xfId="441"/>
    <cellStyle name="20% - Accent4 3" xfId="442"/>
    <cellStyle name="20% - Accent4 30" xfId="443"/>
    <cellStyle name="20% - Accent4 31" xfId="444"/>
    <cellStyle name="20% - Accent4 32" xfId="445"/>
    <cellStyle name="20% - Accent4 33" xfId="446"/>
    <cellStyle name="20% - Accent4 34" xfId="447"/>
    <cellStyle name="20% - Accent4 35" xfId="448"/>
    <cellStyle name="20% - Accent4 36" xfId="449"/>
    <cellStyle name="20% - Accent4 37" xfId="450"/>
    <cellStyle name="20% - Accent4 38" xfId="451"/>
    <cellStyle name="20% - Accent4 39" xfId="452"/>
    <cellStyle name="20% - Accent4 4" xfId="453"/>
    <cellStyle name="20% - Accent4 40" xfId="454"/>
    <cellStyle name="20% - Accent4 41" xfId="455"/>
    <cellStyle name="20% - Accent4 42" xfId="456"/>
    <cellStyle name="20% - Accent4 43" xfId="457"/>
    <cellStyle name="20% - Accent4 44" xfId="458"/>
    <cellStyle name="20% - Accent4 45" xfId="459"/>
    <cellStyle name="20% - Accent4 46" xfId="460"/>
    <cellStyle name="20% - Accent4 47" xfId="461"/>
    <cellStyle name="20% - Accent4 48" xfId="462"/>
    <cellStyle name="20% - Accent4 49" xfId="463"/>
    <cellStyle name="20% - Accent4 5" xfId="464"/>
    <cellStyle name="20% - Accent4 50" xfId="465"/>
    <cellStyle name="20% - Accent4 51" xfId="466"/>
    <cellStyle name="20% - Accent4 52" xfId="467"/>
    <cellStyle name="20% - Accent4 53" xfId="468"/>
    <cellStyle name="20% - Accent4 54" xfId="469"/>
    <cellStyle name="20% - Accent4 55" xfId="470"/>
    <cellStyle name="20% - Accent4 56" xfId="471"/>
    <cellStyle name="20% - Accent4 57" xfId="472"/>
    <cellStyle name="20% - Accent4 58" xfId="473"/>
    <cellStyle name="20% - Accent4 59" xfId="474"/>
    <cellStyle name="20% - Accent4 6" xfId="475"/>
    <cellStyle name="20% - Accent4 60" xfId="476"/>
    <cellStyle name="20% - Accent4 61" xfId="477"/>
    <cellStyle name="20% - Accent4 62" xfId="478"/>
    <cellStyle name="20% - Accent4 63" xfId="479"/>
    <cellStyle name="20% - Accent4 64" xfId="480"/>
    <cellStyle name="20% - Accent4 65" xfId="481"/>
    <cellStyle name="20% - Accent4 66" xfId="482"/>
    <cellStyle name="20% - Accent4 67" xfId="483"/>
    <cellStyle name="20% - Accent4 68" xfId="484"/>
    <cellStyle name="20% - Accent4 69" xfId="485"/>
    <cellStyle name="20% - Accent4 7" xfId="486"/>
    <cellStyle name="20% - Accent4 70" xfId="487"/>
    <cellStyle name="20% - Accent4 71" xfId="488"/>
    <cellStyle name="20% - Accent4 72" xfId="489"/>
    <cellStyle name="20% - Accent4 73" xfId="490"/>
    <cellStyle name="20% - Accent4 74" xfId="491"/>
    <cellStyle name="20% - Accent4 75" xfId="492"/>
    <cellStyle name="20% - Accent4 76" xfId="493"/>
    <cellStyle name="20% - Accent4 8" xfId="494"/>
    <cellStyle name="20% - Accent4 9" xfId="495"/>
    <cellStyle name="20% - Accent5" xfId="3521" builtinId="46" customBuiltin="1"/>
    <cellStyle name="20% - Accent5 10" xfId="496"/>
    <cellStyle name="20% - Accent5 11" xfId="497"/>
    <cellStyle name="20% - Accent5 12" xfId="498"/>
    <cellStyle name="20% - Accent5 13" xfId="499"/>
    <cellStyle name="20% - Accent5 14" xfId="500"/>
    <cellStyle name="20% - Accent5 15" xfId="501"/>
    <cellStyle name="20% - Accent5 16" xfId="502"/>
    <cellStyle name="20% - Accent5 17" xfId="503"/>
    <cellStyle name="20% - Accent5 18" xfId="504"/>
    <cellStyle name="20% - Accent5 19" xfId="505"/>
    <cellStyle name="20% - Accent5 2" xfId="506"/>
    <cellStyle name="20% - Accent5 20" xfId="507"/>
    <cellStyle name="20% - Accent5 21" xfId="508"/>
    <cellStyle name="20% - Accent5 22" xfId="509"/>
    <cellStyle name="20% - Accent5 23" xfId="510"/>
    <cellStyle name="20% - Accent5 24" xfId="511"/>
    <cellStyle name="20% - Accent5 25" xfId="512"/>
    <cellStyle name="20% - Accent5 26" xfId="513"/>
    <cellStyle name="20% - Accent5 27" xfId="514"/>
    <cellStyle name="20% - Accent5 28" xfId="515"/>
    <cellStyle name="20% - Accent5 29" xfId="516"/>
    <cellStyle name="20% - Accent5 3" xfId="517"/>
    <cellStyle name="20% - Accent5 30" xfId="518"/>
    <cellStyle name="20% - Accent5 31" xfId="519"/>
    <cellStyle name="20% - Accent5 32" xfId="520"/>
    <cellStyle name="20% - Accent5 33" xfId="521"/>
    <cellStyle name="20% - Accent5 34" xfId="522"/>
    <cellStyle name="20% - Accent5 35" xfId="523"/>
    <cellStyle name="20% - Accent5 36" xfId="524"/>
    <cellStyle name="20% - Accent5 37" xfId="525"/>
    <cellStyle name="20% - Accent5 38" xfId="526"/>
    <cellStyle name="20% - Accent5 39" xfId="527"/>
    <cellStyle name="20% - Accent5 4" xfId="528"/>
    <cellStyle name="20% - Accent5 40" xfId="529"/>
    <cellStyle name="20% - Accent5 41" xfId="530"/>
    <cellStyle name="20% - Accent5 42" xfId="531"/>
    <cellStyle name="20% - Accent5 43" xfId="532"/>
    <cellStyle name="20% - Accent5 44" xfId="533"/>
    <cellStyle name="20% - Accent5 45" xfId="534"/>
    <cellStyle name="20% - Accent5 46" xfId="535"/>
    <cellStyle name="20% - Accent5 47" xfId="536"/>
    <cellStyle name="20% - Accent5 48" xfId="537"/>
    <cellStyle name="20% - Accent5 49" xfId="538"/>
    <cellStyle name="20% - Accent5 5" xfId="539"/>
    <cellStyle name="20% - Accent5 50" xfId="540"/>
    <cellStyle name="20% - Accent5 51" xfId="541"/>
    <cellStyle name="20% - Accent5 52" xfId="542"/>
    <cellStyle name="20% - Accent5 53" xfId="543"/>
    <cellStyle name="20% - Accent5 54" xfId="544"/>
    <cellStyle name="20% - Accent5 55" xfId="545"/>
    <cellStyle name="20% - Accent5 56" xfId="546"/>
    <cellStyle name="20% - Accent5 57" xfId="547"/>
    <cellStyle name="20% - Accent5 58" xfId="548"/>
    <cellStyle name="20% - Accent5 59" xfId="549"/>
    <cellStyle name="20% - Accent5 6" xfId="550"/>
    <cellStyle name="20% - Accent5 60" xfId="551"/>
    <cellStyle name="20% - Accent5 61" xfId="552"/>
    <cellStyle name="20% - Accent5 62" xfId="553"/>
    <cellStyle name="20% - Accent5 63" xfId="554"/>
    <cellStyle name="20% - Accent5 64" xfId="555"/>
    <cellStyle name="20% - Accent5 65" xfId="556"/>
    <cellStyle name="20% - Accent5 66" xfId="557"/>
    <cellStyle name="20% - Accent5 67" xfId="558"/>
    <cellStyle name="20% - Accent5 68" xfId="559"/>
    <cellStyle name="20% - Accent5 69" xfId="560"/>
    <cellStyle name="20% - Accent5 7" xfId="561"/>
    <cellStyle name="20% - Accent5 70" xfId="562"/>
    <cellStyle name="20% - Accent5 71" xfId="563"/>
    <cellStyle name="20% - Accent5 72" xfId="564"/>
    <cellStyle name="20% - Accent5 73" xfId="565"/>
    <cellStyle name="20% - Accent5 74" xfId="566"/>
    <cellStyle name="20% - Accent5 75" xfId="567"/>
    <cellStyle name="20% - Accent5 76" xfId="568"/>
    <cellStyle name="20% - Accent5 8" xfId="569"/>
    <cellStyle name="20% - Accent5 9" xfId="570"/>
    <cellStyle name="20% - Accent6" xfId="3525" builtinId="50" customBuiltin="1"/>
    <cellStyle name="20% - Accent6 10" xfId="571"/>
    <cellStyle name="20% - Accent6 11" xfId="572"/>
    <cellStyle name="20% - Accent6 12" xfId="573"/>
    <cellStyle name="20% - Accent6 13" xfId="574"/>
    <cellStyle name="20% - Accent6 14" xfId="575"/>
    <cellStyle name="20% - Accent6 15" xfId="576"/>
    <cellStyle name="20% - Accent6 16" xfId="577"/>
    <cellStyle name="20% - Accent6 17" xfId="578"/>
    <cellStyle name="20% - Accent6 18" xfId="579"/>
    <cellStyle name="20% - Accent6 19" xfId="580"/>
    <cellStyle name="20% - Accent6 2" xfId="581"/>
    <cellStyle name="20% - Accent6 20" xfId="582"/>
    <cellStyle name="20% - Accent6 21" xfId="583"/>
    <cellStyle name="20% - Accent6 22" xfId="584"/>
    <cellStyle name="20% - Accent6 23" xfId="585"/>
    <cellStyle name="20% - Accent6 24" xfId="586"/>
    <cellStyle name="20% - Accent6 25" xfId="587"/>
    <cellStyle name="20% - Accent6 26" xfId="588"/>
    <cellStyle name="20% - Accent6 27" xfId="589"/>
    <cellStyle name="20% - Accent6 28" xfId="590"/>
    <cellStyle name="20% - Accent6 29" xfId="591"/>
    <cellStyle name="20% - Accent6 3" xfId="592"/>
    <cellStyle name="20% - Accent6 30" xfId="593"/>
    <cellStyle name="20% - Accent6 31" xfId="594"/>
    <cellStyle name="20% - Accent6 32" xfId="595"/>
    <cellStyle name="20% - Accent6 33" xfId="596"/>
    <cellStyle name="20% - Accent6 34" xfId="597"/>
    <cellStyle name="20% - Accent6 35" xfId="598"/>
    <cellStyle name="20% - Accent6 36" xfId="599"/>
    <cellStyle name="20% - Accent6 37" xfId="600"/>
    <cellStyle name="20% - Accent6 38" xfId="601"/>
    <cellStyle name="20% - Accent6 39" xfId="602"/>
    <cellStyle name="20% - Accent6 4" xfId="603"/>
    <cellStyle name="20% - Accent6 40" xfId="604"/>
    <cellStyle name="20% - Accent6 41" xfId="605"/>
    <cellStyle name="20% - Accent6 42" xfId="606"/>
    <cellStyle name="20% - Accent6 43" xfId="607"/>
    <cellStyle name="20% - Accent6 44" xfId="608"/>
    <cellStyle name="20% - Accent6 45" xfId="609"/>
    <cellStyle name="20% - Accent6 46" xfId="610"/>
    <cellStyle name="20% - Accent6 47" xfId="611"/>
    <cellStyle name="20% - Accent6 48" xfId="612"/>
    <cellStyle name="20% - Accent6 49" xfId="613"/>
    <cellStyle name="20% - Accent6 5" xfId="614"/>
    <cellStyle name="20% - Accent6 50" xfId="615"/>
    <cellStyle name="20% - Accent6 51" xfId="616"/>
    <cellStyle name="20% - Accent6 52" xfId="617"/>
    <cellStyle name="20% - Accent6 53" xfId="618"/>
    <cellStyle name="20% - Accent6 54" xfId="619"/>
    <cellStyle name="20% - Accent6 55" xfId="620"/>
    <cellStyle name="20% - Accent6 56" xfId="621"/>
    <cellStyle name="20% - Accent6 57" xfId="622"/>
    <cellStyle name="20% - Accent6 58" xfId="623"/>
    <cellStyle name="20% - Accent6 59" xfId="624"/>
    <cellStyle name="20% - Accent6 6" xfId="625"/>
    <cellStyle name="20% - Accent6 60" xfId="626"/>
    <cellStyle name="20% - Accent6 61" xfId="627"/>
    <cellStyle name="20% - Accent6 62" xfId="628"/>
    <cellStyle name="20% - Accent6 63" xfId="629"/>
    <cellStyle name="20% - Accent6 64" xfId="630"/>
    <cellStyle name="20% - Accent6 65" xfId="631"/>
    <cellStyle name="20% - Accent6 66" xfId="632"/>
    <cellStyle name="20% - Accent6 67" xfId="633"/>
    <cellStyle name="20% - Accent6 68" xfId="634"/>
    <cellStyle name="20% - Accent6 69" xfId="635"/>
    <cellStyle name="20% - Accent6 7" xfId="636"/>
    <cellStyle name="20% - Accent6 70" xfId="637"/>
    <cellStyle name="20% - Accent6 71" xfId="638"/>
    <cellStyle name="20% - Accent6 72" xfId="639"/>
    <cellStyle name="20% - Accent6 73" xfId="640"/>
    <cellStyle name="20% - Accent6 74" xfId="641"/>
    <cellStyle name="20% - Accent6 75" xfId="642"/>
    <cellStyle name="20% - Accent6 76" xfId="643"/>
    <cellStyle name="20% - Accent6 8" xfId="644"/>
    <cellStyle name="20% - Accent6 9" xfId="645"/>
    <cellStyle name="3" xfId="646"/>
    <cellStyle name="4" xfId="647"/>
    <cellStyle name="40% - Accent1" xfId="3506" builtinId="31" customBuiltin="1"/>
    <cellStyle name="40% - Accent1 10" xfId="648"/>
    <cellStyle name="40% - Accent1 11" xfId="649"/>
    <cellStyle name="40% - Accent1 12" xfId="650"/>
    <cellStyle name="40% - Accent1 13" xfId="651"/>
    <cellStyle name="40% - Accent1 14" xfId="652"/>
    <cellStyle name="40% - Accent1 15" xfId="653"/>
    <cellStyle name="40% - Accent1 16" xfId="654"/>
    <cellStyle name="40% - Accent1 17" xfId="655"/>
    <cellStyle name="40% - Accent1 18" xfId="656"/>
    <cellStyle name="40% - Accent1 19" xfId="657"/>
    <cellStyle name="40% - Accent1 2" xfId="658"/>
    <cellStyle name="40% - Accent1 20" xfId="659"/>
    <cellStyle name="40% - Accent1 21" xfId="660"/>
    <cellStyle name="40% - Accent1 22" xfId="661"/>
    <cellStyle name="40% - Accent1 23" xfId="662"/>
    <cellStyle name="40% - Accent1 24" xfId="663"/>
    <cellStyle name="40% - Accent1 25" xfId="664"/>
    <cellStyle name="40% - Accent1 26" xfId="665"/>
    <cellStyle name="40% - Accent1 27" xfId="666"/>
    <cellStyle name="40% - Accent1 28" xfId="667"/>
    <cellStyle name="40% - Accent1 29" xfId="668"/>
    <cellStyle name="40% - Accent1 3" xfId="669"/>
    <cellStyle name="40% - Accent1 30" xfId="670"/>
    <cellStyle name="40% - Accent1 31" xfId="671"/>
    <cellStyle name="40% - Accent1 32" xfId="672"/>
    <cellStyle name="40% - Accent1 33" xfId="673"/>
    <cellStyle name="40% - Accent1 34" xfId="674"/>
    <cellStyle name="40% - Accent1 35" xfId="675"/>
    <cellStyle name="40% - Accent1 36" xfId="676"/>
    <cellStyle name="40% - Accent1 37" xfId="677"/>
    <cellStyle name="40% - Accent1 38" xfId="678"/>
    <cellStyle name="40% - Accent1 39" xfId="679"/>
    <cellStyle name="40% - Accent1 4" xfId="680"/>
    <cellStyle name="40% - Accent1 40" xfId="681"/>
    <cellStyle name="40% - Accent1 41" xfId="682"/>
    <cellStyle name="40% - Accent1 42" xfId="683"/>
    <cellStyle name="40% - Accent1 43" xfId="684"/>
    <cellStyle name="40% - Accent1 44" xfId="685"/>
    <cellStyle name="40% - Accent1 45" xfId="686"/>
    <cellStyle name="40% - Accent1 46" xfId="687"/>
    <cellStyle name="40% - Accent1 47" xfId="688"/>
    <cellStyle name="40% - Accent1 48" xfId="689"/>
    <cellStyle name="40% - Accent1 49" xfId="690"/>
    <cellStyle name="40% - Accent1 5" xfId="691"/>
    <cellStyle name="40% - Accent1 50" xfId="692"/>
    <cellStyle name="40% - Accent1 51" xfId="693"/>
    <cellStyle name="40% - Accent1 52" xfId="694"/>
    <cellStyle name="40% - Accent1 53" xfId="695"/>
    <cellStyle name="40% - Accent1 54" xfId="696"/>
    <cellStyle name="40% - Accent1 55" xfId="697"/>
    <cellStyle name="40% - Accent1 56" xfId="698"/>
    <cellStyle name="40% - Accent1 57" xfId="699"/>
    <cellStyle name="40% - Accent1 58" xfId="700"/>
    <cellStyle name="40% - Accent1 59" xfId="701"/>
    <cellStyle name="40% - Accent1 6" xfId="702"/>
    <cellStyle name="40% - Accent1 60" xfId="703"/>
    <cellStyle name="40% - Accent1 61" xfId="704"/>
    <cellStyle name="40% - Accent1 62" xfId="705"/>
    <cellStyle name="40% - Accent1 63" xfId="706"/>
    <cellStyle name="40% - Accent1 64" xfId="707"/>
    <cellStyle name="40% - Accent1 65" xfId="708"/>
    <cellStyle name="40% - Accent1 66" xfId="709"/>
    <cellStyle name="40% - Accent1 67" xfId="710"/>
    <cellStyle name="40% - Accent1 68" xfId="711"/>
    <cellStyle name="40% - Accent1 69" xfId="712"/>
    <cellStyle name="40% - Accent1 7" xfId="713"/>
    <cellStyle name="40% - Accent1 70" xfId="714"/>
    <cellStyle name="40% - Accent1 71" xfId="715"/>
    <cellStyle name="40% - Accent1 72" xfId="716"/>
    <cellStyle name="40% - Accent1 73" xfId="717"/>
    <cellStyle name="40% - Accent1 74" xfId="718"/>
    <cellStyle name="40% - Accent1 75" xfId="719"/>
    <cellStyle name="40% - Accent1 76" xfId="720"/>
    <cellStyle name="40% - Accent1 8" xfId="721"/>
    <cellStyle name="40% - Accent1 9" xfId="722"/>
    <cellStyle name="40% - Accent2" xfId="3510" builtinId="35" customBuiltin="1"/>
    <cellStyle name="40% - Accent2 10" xfId="723"/>
    <cellStyle name="40% - Accent2 11" xfId="724"/>
    <cellStyle name="40% - Accent2 12" xfId="725"/>
    <cellStyle name="40% - Accent2 13" xfId="726"/>
    <cellStyle name="40% - Accent2 14" xfId="727"/>
    <cellStyle name="40% - Accent2 15" xfId="728"/>
    <cellStyle name="40% - Accent2 16" xfId="729"/>
    <cellStyle name="40% - Accent2 17" xfId="730"/>
    <cellStyle name="40% - Accent2 18" xfId="731"/>
    <cellStyle name="40% - Accent2 19" xfId="732"/>
    <cellStyle name="40% - Accent2 2" xfId="733"/>
    <cellStyle name="40% - Accent2 20" xfId="734"/>
    <cellStyle name="40% - Accent2 21" xfId="735"/>
    <cellStyle name="40% - Accent2 22" xfId="736"/>
    <cellStyle name="40% - Accent2 23" xfId="737"/>
    <cellStyle name="40% - Accent2 24" xfId="738"/>
    <cellStyle name="40% - Accent2 25" xfId="739"/>
    <cellStyle name="40% - Accent2 26" xfId="740"/>
    <cellStyle name="40% - Accent2 27" xfId="741"/>
    <cellStyle name="40% - Accent2 28" xfId="742"/>
    <cellStyle name="40% - Accent2 29" xfId="743"/>
    <cellStyle name="40% - Accent2 3" xfId="744"/>
    <cellStyle name="40% - Accent2 30" xfId="745"/>
    <cellStyle name="40% - Accent2 31" xfId="746"/>
    <cellStyle name="40% - Accent2 32" xfId="747"/>
    <cellStyle name="40% - Accent2 33" xfId="748"/>
    <cellStyle name="40% - Accent2 34" xfId="749"/>
    <cellStyle name="40% - Accent2 35" xfId="750"/>
    <cellStyle name="40% - Accent2 36" xfId="751"/>
    <cellStyle name="40% - Accent2 37" xfId="752"/>
    <cellStyle name="40% - Accent2 38" xfId="753"/>
    <cellStyle name="40% - Accent2 39" xfId="754"/>
    <cellStyle name="40% - Accent2 4" xfId="755"/>
    <cellStyle name="40% - Accent2 40" xfId="756"/>
    <cellStyle name="40% - Accent2 41" xfId="757"/>
    <cellStyle name="40% - Accent2 42" xfId="758"/>
    <cellStyle name="40% - Accent2 43" xfId="759"/>
    <cellStyle name="40% - Accent2 44" xfId="760"/>
    <cellStyle name="40% - Accent2 45" xfId="761"/>
    <cellStyle name="40% - Accent2 46" xfId="762"/>
    <cellStyle name="40% - Accent2 47" xfId="763"/>
    <cellStyle name="40% - Accent2 48" xfId="764"/>
    <cellStyle name="40% - Accent2 49" xfId="765"/>
    <cellStyle name="40% - Accent2 5" xfId="766"/>
    <cellStyle name="40% - Accent2 50" xfId="767"/>
    <cellStyle name="40% - Accent2 51" xfId="768"/>
    <cellStyle name="40% - Accent2 52" xfId="769"/>
    <cellStyle name="40% - Accent2 53" xfId="770"/>
    <cellStyle name="40% - Accent2 54" xfId="771"/>
    <cellStyle name="40% - Accent2 55" xfId="772"/>
    <cellStyle name="40% - Accent2 56" xfId="773"/>
    <cellStyle name="40% - Accent2 57" xfId="774"/>
    <cellStyle name="40% - Accent2 58" xfId="775"/>
    <cellStyle name="40% - Accent2 59" xfId="776"/>
    <cellStyle name="40% - Accent2 6" xfId="777"/>
    <cellStyle name="40% - Accent2 60" xfId="778"/>
    <cellStyle name="40% - Accent2 61" xfId="779"/>
    <cellStyle name="40% - Accent2 62" xfId="780"/>
    <cellStyle name="40% - Accent2 63" xfId="781"/>
    <cellStyle name="40% - Accent2 64" xfId="782"/>
    <cellStyle name="40% - Accent2 65" xfId="783"/>
    <cellStyle name="40% - Accent2 66" xfId="784"/>
    <cellStyle name="40% - Accent2 67" xfId="785"/>
    <cellStyle name="40% - Accent2 68" xfId="786"/>
    <cellStyle name="40% - Accent2 69" xfId="787"/>
    <cellStyle name="40% - Accent2 7" xfId="788"/>
    <cellStyle name="40% - Accent2 70" xfId="789"/>
    <cellStyle name="40% - Accent2 71" xfId="790"/>
    <cellStyle name="40% - Accent2 72" xfId="791"/>
    <cellStyle name="40% - Accent2 73" xfId="792"/>
    <cellStyle name="40% - Accent2 74" xfId="793"/>
    <cellStyle name="40% - Accent2 75" xfId="794"/>
    <cellStyle name="40% - Accent2 76" xfId="795"/>
    <cellStyle name="40% - Accent2 8" xfId="796"/>
    <cellStyle name="40% - Accent2 9" xfId="797"/>
    <cellStyle name="40% - Accent3" xfId="3514" builtinId="39" customBuiltin="1"/>
    <cellStyle name="40% - Accent3 10" xfId="798"/>
    <cellStyle name="40% - Accent3 11" xfId="799"/>
    <cellStyle name="40% - Accent3 12" xfId="800"/>
    <cellStyle name="40% - Accent3 13" xfId="801"/>
    <cellStyle name="40% - Accent3 14" xfId="802"/>
    <cellStyle name="40% - Accent3 15" xfId="803"/>
    <cellStyle name="40% - Accent3 16" xfId="804"/>
    <cellStyle name="40% - Accent3 17" xfId="805"/>
    <cellStyle name="40% - Accent3 18" xfId="806"/>
    <cellStyle name="40% - Accent3 19" xfId="807"/>
    <cellStyle name="40% - Accent3 2" xfId="808"/>
    <cellStyle name="40% - Accent3 20" xfId="809"/>
    <cellStyle name="40% - Accent3 21" xfId="810"/>
    <cellStyle name="40% - Accent3 22" xfId="811"/>
    <cellStyle name="40% - Accent3 23" xfId="812"/>
    <cellStyle name="40% - Accent3 24" xfId="813"/>
    <cellStyle name="40% - Accent3 25" xfId="814"/>
    <cellStyle name="40% - Accent3 26" xfId="815"/>
    <cellStyle name="40% - Accent3 27" xfId="816"/>
    <cellStyle name="40% - Accent3 28" xfId="817"/>
    <cellStyle name="40% - Accent3 29" xfId="818"/>
    <cellStyle name="40% - Accent3 3" xfId="819"/>
    <cellStyle name="40% - Accent3 30" xfId="820"/>
    <cellStyle name="40% - Accent3 31" xfId="821"/>
    <cellStyle name="40% - Accent3 32" xfId="822"/>
    <cellStyle name="40% - Accent3 33" xfId="823"/>
    <cellStyle name="40% - Accent3 34" xfId="824"/>
    <cellStyle name="40% - Accent3 35" xfId="825"/>
    <cellStyle name="40% - Accent3 36" xfId="826"/>
    <cellStyle name="40% - Accent3 37" xfId="827"/>
    <cellStyle name="40% - Accent3 38" xfId="828"/>
    <cellStyle name="40% - Accent3 39" xfId="829"/>
    <cellStyle name="40% - Accent3 4" xfId="830"/>
    <cellStyle name="40% - Accent3 40" xfId="831"/>
    <cellStyle name="40% - Accent3 41" xfId="832"/>
    <cellStyle name="40% - Accent3 42" xfId="833"/>
    <cellStyle name="40% - Accent3 43" xfId="834"/>
    <cellStyle name="40% - Accent3 44" xfId="835"/>
    <cellStyle name="40% - Accent3 45" xfId="836"/>
    <cellStyle name="40% - Accent3 46" xfId="837"/>
    <cellStyle name="40% - Accent3 47" xfId="838"/>
    <cellStyle name="40% - Accent3 48" xfId="839"/>
    <cellStyle name="40% - Accent3 49" xfId="840"/>
    <cellStyle name="40% - Accent3 5" xfId="841"/>
    <cellStyle name="40% - Accent3 50" xfId="842"/>
    <cellStyle name="40% - Accent3 51" xfId="843"/>
    <cellStyle name="40% - Accent3 52" xfId="844"/>
    <cellStyle name="40% - Accent3 53" xfId="845"/>
    <cellStyle name="40% - Accent3 54" xfId="846"/>
    <cellStyle name="40% - Accent3 55" xfId="847"/>
    <cellStyle name="40% - Accent3 56" xfId="848"/>
    <cellStyle name="40% - Accent3 57" xfId="849"/>
    <cellStyle name="40% - Accent3 58" xfId="850"/>
    <cellStyle name="40% - Accent3 59" xfId="851"/>
    <cellStyle name="40% - Accent3 6" xfId="852"/>
    <cellStyle name="40% - Accent3 60" xfId="853"/>
    <cellStyle name="40% - Accent3 61" xfId="854"/>
    <cellStyle name="40% - Accent3 62" xfId="855"/>
    <cellStyle name="40% - Accent3 63" xfId="856"/>
    <cellStyle name="40% - Accent3 64" xfId="857"/>
    <cellStyle name="40% - Accent3 65" xfId="858"/>
    <cellStyle name="40% - Accent3 66" xfId="859"/>
    <cellStyle name="40% - Accent3 67" xfId="860"/>
    <cellStyle name="40% - Accent3 68" xfId="861"/>
    <cellStyle name="40% - Accent3 69" xfId="862"/>
    <cellStyle name="40% - Accent3 7" xfId="863"/>
    <cellStyle name="40% - Accent3 70" xfId="864"/>
    <cellStyle name="40% - Accent3 71" xfId="865"/>
    <cellStyle name="40% - Accent3 72" xfId="866"/>
    <cellStyle name="40% - Accent3 73" xfId="867"/>
    <cellStyle name="40% - Accent3 74" xfId="868"/>
    <cellStyle name="40% - Accent3 75" xfId="869"/>
    <cellStyle name="40% - Accent3 76" xfId="870"/>
    <cellStyle name="40% - Accent3 8" xfId="871"/>
    <cellStyle name="40% - Accent3 9" xfId="872"/>
    <cellStyle name="40% - Accent4" xfId="3518" builtinId="43" customBuiltin="1"/>
    <cellStyle name="40% - Accent4 10" xfId="873"/>
    <cellStyle name="40% - Accent4 11" xfId="874"/>
    <cellStyle name="40% - Accent4 12" xfId="875"/>
    <cellStyle name="40% - Accent4 13" xfId="876"/>
    <cellStyle name="40% - Accent4 14" xfId="877"/>
    <cellStyle name="40% - Accent4 15" xfId="878"/>
    <cellStyle name="40% - Accent4 16" xfId="879"/>
    <cellStyle name="40% - Accent4 17" xfId="880"/>
    <cellStyle name="40% - Accent4 18" xfId="881"/>
    <cellStyle name="40% - Accent4 19" xfId="882"/>
    <cellStyle name="40% - Accent4 2" xfId="883"/>
    <cellStyle name="40% - Accent4 20" xfId="884"/>
    <cellStyle name="40% - Accent4 21" xfId="885"/>
    <cellStyle name="40% - Accent4 22" xfId="886"/>
    <cellStyle name="40% - Accent4 23" xfId="887"/>
    <cellStyle name="40% - Accent4 24" xfId="888"/>
    <cellStyle name="40% - Accent4 25" xfId="889"/>
    <cellStyle name="40% - Accent4 26" xfId="890"/>
    <cellStyle name="40% - Accent4 27" xfId="891"/>
    <cellStyle name="40% - Accent4 28" xfId="892"/>
    <cellStyle name="40% - Accent4 29" xfId="893"/>
    <cellStyle name="40% - Accent4 3" xfId="894"/>
    <cellStyle name="40% - Accent4 30" xfId="895"/>
    <cellStyle name="40% - Accent4 31" xfId="896"/>
    <cellStyle name="40% - Accent4 32" xfId="897"/>
    <cellStyle name="40% - Accent4 33" xfId="898"/>
    <cellStyle name="40% - Accent4 34" xfId="899"/>
    <cellStyle name="40% - Accent4 35" xfId="900"/>
    <cellStyle name="40% - Accent4 36" xfId="901"/>
    <cellStyle name="40% - Accent4 37" xfId="902"/>
    <cellStyle name="40% - Accent4 38" xfId="903"/>
    <cellStyle name="40% - Accent4 39" xfId="904"/>
    <cellStyle name="40% - Accent4 4" xfId="905"/>
    <cellStyle name="40% - Accent4 40" xfId="906"/>
    <cellStyle name="40% - Accent4 41" xfId="907"/>
    <cellStyle name="40% - Accent4 42" xfId="908"/>
    <cellStyle name="40% - Accent4 43" xfId="909"/>
    <cellStyle name="40% - Accent4 44" xfId="910"/>
    <cellStyle name="40% - Accent4 45" xfId="911"/>
    <cellStyle name="40% - Accent4 46" xfId="912"/>
    <cellStyle name="40% - Accent4 47" xfId="913"/>
    <cellStyle name="40% - Accent4 48" xfId="914"/>
    <cellStyle name="40% - Accent4 49" xfId="915"/>
    <cellStyle name="40% - Accent4 5" xfId="916"/>
    <cellStyle name="40% - Accent4 50" xfId="917"/>
    <cellStyle name="40% - Accent4 51" xfId="918"/>
    <cellStyle name="40% - Accent4 52" xfId="919"/>
    <cellStyle name="40% - Accent4 53" xfId="920"/>
    <cellStyle name="40% - Accent4 54" xfId="921"/>
    <cellStyle name="40% - Accent4 55" xfId="922"/>
    <cellStyle name="40% - Accent4 56" xfId="923"/>
    <cellStyle name="40% - Accent4 57" xfId="924"/>
    <cellStyle name="40% - Accent4 58" xfId="925"/>
    <cellStyle name="40% - Accent4 59" xfId="926"/>
    <cellStyle name="40% - Accent4 6" xfId="927"/>
    <cellStyle name="40% - Accent4 60" xfId="928"/>
    <cellStyle name="40% - Accent4 61" xfId="929"/>
    <cellStyle name="40% - Accent4 62" xfId="930"/>
    <cellStyle name="40% - Accent4 63" xfId="931"/>
    <cellStyle name="40% - Accent4 64" xfId="932"/>
    <cellStyle name="40% - Accent4 65" xfId="933"/>
    <cellStyle name="40% - Accent4 66" xfId="934"/>
    <cellStyle name="40% - Accent4 67" xfId="935"/>
    <cellStyle name="40% - Accent4 68" xfId="936"/>
    <cellStyle name="40% - Accent4 69" xfId="937"/>
    <cellStyle name="40% - Accent4 7" xfId="938"/>
    <cellStyle name="40% - Accent4 70" xfId="939"/>
    <cellStyle name="40% - Accent4 71" xfId="940"/>
    <cellStyle name="40% - Accent4 72" xfId="941"/>
    <cellStyle name="40% - Accent4 73" xfId="942"/>
    <cellStyle name="40% - Accent4 74" xfId="943"/>
    <cellStyle name="40% - Accent4 75" xfId="944"/>
    <cellStyle name="40% - Accent4 76" xfId="945"/>
    <cellStyle name="40% - Accent4 8" xfId="946"/>
    <cellStyle name="40% - Accent4 9" xfId="947"/>
    <cellStyle name="40% - Accent5" xfId="3522" builtinId="47" customBuiltin="1"/>
    <cellStyle name="40% - Accent5 10" xfId="948"/>
    <cellStyle name="40% - Accent5 11" xfId="949"/>
    <cellStyle name="40% - Accent5 12" xfId="950"/>
    <cellStyle name="40% - Accent5 13" xfId="951"/>
    <cellStyle name="40% - Accent5 14" xfId="952"/>
    <cellStyle name="40% - Accent5 15" xfId="953"/>
    <cellStyle name="40% - Accent5 16" xfId="954"/>
    <cellStyle name="40% - Accent5 17" xfId="955"/>
    <cellStyle name="40% - Accent5 18" xfId="956"/>
    <cellStyle name="40% - Accent5 19" xfId="957"/>
    <cellStyle name="40% - Accent5 2" xfId="958"/>
    <cellStyle name="40% - Accent5 20" xfId="959"/>
    <cellStyle name="40% - Accent5 21" xfId="960"/>
    <cellStyle name="40% - Accent5 22" xfId="961"/>
    <cellStyle name="40% - Accent5 23" xfId="962"/>
    <cellStyle name="40% - Accent5 24" xfId="963"/>
    <cellStyle name="40% - Accent5 25" xfId="964"/>
    <cellStyle name="40% - Accent5 26" xfId="965"/>
    <cellStyle name="40% - Accent5 27" xfId="966"/>
    <cellStyle name="40% - Accent5 28" xfId="967"/>
    <cellStyle name="40% - Accent5 29" xfId="968"/>
    <cellStyle name="40% - Accent5 3" xfId="969"/>
    <cellStyle name="40% - Accent5 30" xfId="970"/>
    <cellStyle name="40% - Accent5 31" xfId="971"/>
    <cellStyle name="40% - Accent5 32" xfId="972"/>
    <cellStyle name="40% - Accent5 33" xfId="973"/>
    <cellStyle name="40% - Accent5 34" xfId="974"/>
    <cellStyle name="40% - Accent5 35" xfId="975"/>
    <cellStyle name="40% - Accent5 36" xfId="976"/>
    <cellStyle name="40% - Accent5 37" xfId="977"/>
    <cellStyle name="40% - Accent5 38" xfId="978"/>
    <cellStyle name="40% - Accent5 39" xfId="979"/>
    <cellStyle name="40% - Accent5 4" xfId="980"/>
    <cellStyle name="40% - Accent5 40" xfId="981"/>
    <cellStyle name="40% - Accent5 41" xfId="982"/>
    <cellStyle name="40% - Accent5 42" xfId="983"/>
    <cellStyle name="40% - Accent5 43" xfId="984"/>
    <cellStyle name="40% - Accent5 44" xfId="985"/>
    <cellStyle name="40% - Accent5 45" xfId="986"/>
    <cellStyle name="40% - Accent5 46" xfId="987"/>
    <cellStyle name="40% - Accent5 47" xfId="988"/>
    <cellStyle name="40% - Accent5 48" xfId="989"/>
    <cellStyle name="40% - Accent5 49" xfId="990"/>
    <cellStyle name="40% - Accent5 5" xfId="991"/>
    <cellStyle name="40% - Accent5 50" xfId="992"/>
    <cellStyle name="40% - Accent5 51" xfId="993"/>
    <cellStyle name="40% - Accent5 52" xfId="994"/>
    <cellStyle name="40% - Accent5 53" xfId="995"/>
    <cellStyle name="40% - Accent5 54" xfId="996"/>
    <cellStyle name="40% - Accent5 55" xfId="997"/>
    <cellStyle name="40% - Accent5 56" xfId="998"/>
    <cellStyle name="40% - Accent5 57" xfId="999"/>
    <cellStyle name="40% - Accent5 58" xfId="1000"/>
    <cellStyle name="40% - Accent5 59" xfId="1001"/>
    <cellStyle name="40% - Accent5 6" xfId="1002"/>
    <cellStyle name="40% - Accent5 60" xfId="1003"/>
    <cellStyle name="40% - Accent5 61" xfId="1004"/>
    <cellStyle name="40% - Accent5 62" xfId="1005"/>
    <cellStyle name="40% - Accent5 63" xfId="1006"/>
    <cellStyle name="40% - Accent5 64" xfId="1007"/>
    <cellStyle name="40% - Accent5 65" xfId="1008"/>
    <cellStyle name="40% - Accent5 66" xfId="1009"/>
    <cellStyle name="40% - Accent5 67" xfId="1010"/>
    <cellStyle name="40% - Accent5 68" xfId="1011"/>
    <cellStyle name="40% - Accent5 69" xfId="1012"/>
    <cellStyle name="40% - Accent5 7" xfId="1013"/>
    <cellStyle name="40% - Accent5 70" xfId="1014"/>
    <cellStyle name="40% - Accent5 71" xfId="1015"/>
    <cellStyle name="40% - Accent5 72" xfId="1016"/>
    <cellStyle name="40% - Accent5 73" xfId="1017"/>
    <cellStyle name="40% - Accent5 74" xfId="1018"/>
    <cellStyle name="40% - Accent5 75" xfId="1019"/>
    <cellStyle name="40% - Accent5 76" xfId="1020"/>
    <cellStyle name="40% - Accent5 8" xfId="1021"/>
    <cellStyle name="40% - Accent5 9" xfId="1022"/>
    <cellStyle name="40% - Accent6" xfId="3526" builtinId="51" customBuiltin="1"/>
    <cellStyle name="40% - Accent6 10" xfId="1023"/>
    <cellStyle name="40% - Accent6 11" xfId="1024"/>
    <cellStyle name="40% - Accent6 12" xfId="1025"/>
    <cellStyle name="40% - Accent6 13" xfId="1026"/>
    <cellStyle name="40% - Accent6 14" xfId="1027"/>
    <cellStyle name="40% - Accent6 15" xfId="1028"/>
    <cellStyle name="40% - Accent6 16" xfId="1029"/>
    <cellStyle name="40% - Accent6 17" xfId="1030"/>
    <cellStyle name="40% - Accent6 18" xfId="1031"/>
    <cellStyle name="40% - Accent6 19" xfId="1032"/>
    <cellStyle name="40% - Accent6 2" xfId="1033"/>
    <cellStyle name="40% - Accent6 20" xfId="1034"/>
    <cellStyle name="40% - Accent6 21" xfId="1035"/>
    <cellStyle name="40% - Accent6 22" xfId="1036"/>
    <cellStyle name="40% - Accent6 23" xfId="1037"/>
    <cellStyle name="40% - Accent6 24" xfId="1038"/>
    <cellStyle name="40% - Accent6 25" xfId="1039"/>
    <cellStyle name="40% - Accent6 26" xfId="1040"/>
    <cellStyle name="40% - Accent6 27" xfId="1041"/>
    <cellStyle name="40% - Accent6 28" xfId="1042"/>
    <cellStyle name="40% - Accent6 29" xfId="1043"/>
    <cellStyle name="40% - Accent6 3" xfId="1044"/>
    <cellStyle name="40% - Accent6 30" xfId="1045"/>
    <cellStyle name="40% - Accent6 31" xfId="1046"/>
    <cellStyle name="40% - Accent6 32" xfId="1047"/>
    <cellStyle name="40% - Accent6 33" xfId="1048"/>
    <cellStyle name="40% - Accent6 34" xfId="1049"/>
    <cellStyle name="40% - Accent6 35" xfId="1050"/>
    <cellStyle name="40% - Accent6 36" xfId="1051"/>
    <cellStyle name="40% - Accent6 37" xfId="1052"/>
    <cellStyle name="40% - Accent6 38" xfId="1053"/>
    <cellStyle name="40% - Accent6 39" xfId="1054"/>
    <cellStyle name="40% - Accent6 4" xfId="1055"/>
    <cellStyle name="40% - Accent6 40" xfId="1056"/>
    <cellStyle name="40% - Accent6 41" xfId="1057"/>
    <cellStyle name="40% - Accent6 42" xfId="1058"/>
    <cellStyle name="40% - Accent6 43" xfId="1059"/>
    <cellStyle name="40% - Accent6 44" xfId="1060"/>
    <cellStyle name="40% - Accent6 45" xfId="1061"/>
    <cellStyle name="40% - Accent6 46" xfId="1062"/>
    <cellStyle name="40% - Accent6 47" xfId="1063"/>
    <cellStyle name="40% - Accent6 48" xfId="1064"/>
    <cellStyle name="40% - Accent6 49" xfId="1065"/>
    <cellStyle name="40% - Accent6 5" xfId="1066"/>
    <cellStyle name="40% - Accent6 50" xfId="1067"/>
    <cellStyle name="40% - Accent6 51" xfId="1068"/>
    <cellStyle name="40% - Accent6 52" xfId="1069"/>
    <cellStyle name="40% - Accent6 53" xfId="1070"/>
    <cellStyle name="40% - Accent6 54" xfId="1071"/>
    <cellStyle name="40% - Accent6 55" xfId="1072"/>
    <cellStyle name="40% - Accent6 56" xfId="1073"/>
    <cellStyle name="40% - Accent6 57" xfId="1074"/>
    <cellStyle name="40% - Accent6 58" xfId="1075"/>
    <cellStyle name="40% - Accent6 59" xfId="1076"/>
    <cellStyle name="40% - Accent6 6" xfId="1077"/>
    <cellStyle name="40% - Accent6 60" xfId="1078"/>
    <cellStyle name="40% - Accent6 61" xfId="1079"/>
    <cellStyle name="40% - Accent6 62" xfId="1080"/>
    <cellStyle name="40% - Accent6 63" xfId="1081"/>
    <cellStyle name="40% - Accent6 64" xfId="1082"/>
    <cellStyle name="40% - Accent6 65" xfId="1083"/>
    <cellStyle name="40% - Accent6 66" xfId="1084"/>
    <cellStyle name="40% - Accent6 67" xfId="1085"/>
    <cellStyle name="40% - Accent6 68" xfId="1086"/>
    <cellStyle name="40% - Accent6 69" xfId="1087"/>
    <cellStyle name="40% - Accent6 7" xfId="1088"/>
    <cellStyle name="40% - Accent6 70" xfId="1089"/>
    <cellStyle name="40% - Accent6 71" xfId="1090"/>
    <cellStyle name="40% - Accent6 72" xfId="1091"/>
    <cellStyle name="40% - Accent6 73" xfId="1092"/>
    <cellStyle name="40% - Accent6 74" xfId="1093"/>
    <cellStyle name="40% - Accent6 75" xfId="1094"/>
    <cellStyle name="40% - Accent6 76" xfId="1095"/>
    <cellStyle name="40% - Accent6 8" xfId="1096"/>
    <cellStyle name="40% - Accent6 9" xfId="1097"/>
    <cellStyle name="6" xfId="1098"/>
    <cellStyle name="60% - Accent1" xfId="3507" builtinId="32" customBuiltin="1"/>
    <cellStyle name="60% - Accent1 10" xfId="1099"/>
    <cellStyle name="60% - Accent1 11" xfId="1100"/>
    <cellStyle name="60% - Accent1 12" xfId="1101"/>
    <cellStyle name="60% - Accent1 13" xfId="1102"/>
    <cellStyle name="60% - Accent1 14" xfId="1103"/>
    <cellStyle name="60% - Accent1 15" xfId="1104"/>
    <cellStyle name="60% - Accent1 16" xfId="1105"/>
    <cellStyle name="60% - Accent1 17" xfId="1106"/>
    <cellStyle name="60% - Accent1 18" xfId="1107"/>
    <cellStyle name="60% - Accent1 19" xfId="1108"/>
    <cellStyle name="60% - Accent1 2" xfId="1109"/>
    <cellStyle name="60% - Accent1 20" xfId="1110"/>
    <cellStyle name="60% - Accent1 21" xfId="1111"/>
    <cellStyle name="60% - Accent1 22" xfId="1112"/>
    <cellStyle name="60% - Accent1 23" xfId="1113"/>
    <cellStyle name="60% - Accent1 24" xfId="1114"/>
    <cellStyle name="60% - Accent1 25" xfId="1115"/>
    <cellStyle name="60% - Accent1 26" xfId="1116"/>
    <cellStyle name="60% - Accent1 27" xfId="1117"/>
    <cellStyle name="60% - Accent1 28" xfId="1118"/>
    <cellStyle name="60% - Accent1 29" xfId="1119"/>
    <cellStyle name="60% - Accent1 3" xfId="1120"/>
    <cellStyle name="60% - Accent1 30" xfId="1121"/>
    <cellStyle name="60% - Accent1 31" xfId="1122"/>
    <cellStyle name="60% - Accent1 32" xfId="1123"/>
    <cellStyle name="60% - Accent1 33" xfId="1124"/>
    <cellStyle name="60% - Accent1 34" xfId="1125"/>
    <cellStyle name="60% - Accent1 35" xfId="1126"/>
    <cellStyle name="60% - Accent1 36" xfId="1127"/>
    <cellStyle name="60% - Accent1 37" xfId="1128"/>
    <cellStyle name="60% - Accent1 38" xfId="1129"/>
    <cellStyle name="60% - Accent1 39" xfId="1130"/>
    <cellStyle name="60% - Accent1 4" xfId="1131"/>
    <cellStyle name="60% - Accent1 40" xfId="1132"/>
    <cellStyle name="60% - Accent1 41" xfId="1133"/>
    <cellStyle name="60% - Accent1 42" xfId="1134"/>
    <cellStyle name="60% - Accent1 43" xfId="1135"/>
    <cellStyle name="60% - Accent1 44" xfId="1136"/>
    <cellStyle name="60% - Accent1 45" xfId="1137"/>
    <cellStyle name="60% - Accent1 46" xfId="1138"/>
    <cellStyle name="60% - Accent1 47" xfId="1139"/>
    <cellStyle name="60% - Accent1 48" xfId="1140"/>
    <cellStyle name="60% - Accent1 49" xfId="1141"/>
    <cellStyle name="60% - Accent1 5" xfId="1142"/>
    <cellStyle name="60% - Accent1 50" xfId="1143"/>
    <cellStyle name="60% - Accent1 51" xfId="1144"/>
    <cellStyle name="60% - Accent1 52" xfId="1145"/>
    <cellStyle name="60% - Accent1 53" xfId="1146"/>
    <cellStyle name="60% - Accent1 54" xfId="1147"/>
    <cellStyle name="60% - Accent1 55" xfId="1148"/>
    <cellStyle name="60% - Accent1 56" xfId="1149"/>
    <cellStyle name="60% - Accent1 57" xfId="1150"/>
    <cellStyle name="60% - Accent1 58" xfId="1151"/>
    <cellStyle name="60% - Accent1 59" xfId="1152"/>
    <cellStyle name="60% - Accent1 6" xfId="1153"/>
    <cellStyle name="60% - Accent1 60" xfId="1154"/>
    <cellStyle name="60% - Accent1 61" xfId="1155"/>
    <cellStyle name="60% - Accent1 62" xfId="1156"/>
    <cellStyle name="60% - Accent1 63" xfId="1157"/>
    <cellStyle name="60% - Accent1 64" xfId="1158"/>
    <cellStyle name="60% - Accent1 65" xfId="1159"/>
    <cellStyle name="60% - Accent1 66" xfId="1160"/>
    <cellStyle name="60% - Accent1 67" xfId="1161"/>
    <cellStyle name="60% - Accent1 68" xfId="1162"/>
    <cellStyle name="60% - Accent1 69" xfId="1163"/>
    <cellStyle name="60% - Accent1 7" xfId="1164"/>
    <cellStyle name="60% - Accent1 70" xfId="1165"/>
    <cellStyle name="60% - Accent1 71" xfId="1166"/>
    <cellStyle name="60% - Accent1 72" xfId="1167"/>
    <cellStyle name="60% - Accent1 73" xfId="1168"/>
    <cellStyle name="60% - Accent1 74" xfId="1169"/>
    <cellStyle name="60% - Accent1 75" xfId="1170"/>
    <cellStyle name="60% - Accent1 76" xfId="1171"/>
    <cellStyle name="60% - Accent1 8" xfId="1172"/>
    <cellStyle name="60% - Accent1 9" xfId="1173"/>
    <cellStyle name="60% - Accent2" xfId="3511" builtinId="36" customBuiltin="1"/>
    <cellStyle name="60% - Accent2 10" xfId="1174"/>
    <cellStyle name="60% - Accent2 11" xfId="1175"/>
    <cellStyle name="60% - Accent2 12" xfId="1176"/>
    <cellStyle name="60% - Accent2 13" xfId="1177"/>
    <cellStyle name="60% - Accent2 14" xfId="1178"/>
    <cellStyle name="60% - Accent2 15" xfId="1179"/>
    <cellStyle name="60% - Accent2 16" xfId="1180"/>
    <cellStyle name="60% - Accent2 17" xfId="1181"/>
    <cellStyle name="60% - Accent2 18" xfId="1182"/>
    <cellStyle name="60% - Accent2 19" xfId="1183"/>
    <cellStyle name="60% - Accent2 2" xfId="1184"/>
    <cellStyle name="60% - Accent2 20" xfId="1185"/>
    <cellStyle name="60% - Accent2 21" xfId="1186"/>
    <cellStyle name="60% - Accent2 22" xfId="1187"/>
    <cellStyle name="60% - Accent2 23" xfId="1188"/>
    <cellStyle name="60% - Accent2 24" xfId="1189"/>
    <cellStyle name="60% - Accent2 25" xfId="1190"/>
    <cellStyle name="60% - Accent2 26" xfId="1191"/>
    <cellStyle name="60% - Accent2 27" xfId="1192"/>
    <cellStyle name="60% - Accent2 28" xfId="1193"/>
    <cellStyle name="60% - Accent2 29" xfId="1194"/>
    <cellStyle name="60% - Accent2 3" xfId="1195"/>
    <cellStyle name="60% - Accent2 30" xfId="1196"/>
    <cellStyle name="60% - Accent2 31" xfId="1197"/>
    <cellStyle name="60% - Accent2 32" xfId="1198"/>
    <cellStyle name="60% - Accent2 33" xfId="1199"/>
    <cellStyle name="60% - Accent2 34" xfId="1200"/>
    <cellStyle name="60% - Accent2 35" xfId="1201"/>
    <cellStyle name="60% - Accent2 36" xfId="1202"/>
    <cellStyle name="60% - Accent2 37" xfId="1203"/>
    <cellStyle name="60% - Accent2 38" xfId="1204"/>
    <cellStyle name="60% - Accent2 39" xfId="1205"/>
    <cellStyle name="60% - Accent2 4" xfId="1206"/>
    <cellStyle name="60% - Accent2 40" xfId="1207"/>
    <cellStyle name="60% - Accent2 41" xfId="1208"/>
    <cellStyle name="60% - Accent2 42" xfId="1209"/>
    <cellStyle name="60% - Accent2 43" xfId="1210"/>
    <cellStyle name="60% - Accent2 44" xfId="1211"/>
    <cellStyle name="60% - Accent2 45" xfId="1212"/>
    <cellStyle name="60% - Accent2 46" xfId="1213"/>
    <cellStyle name="60% - Accent2 47" xfId="1214"/>
    <cellStyle name="60% - Accent2 48" xfId="1215"/>
    <cellStyle name="60% - Accent2 49" xfId="1216"/>
    <cellStyle name="60% - Accent2 5" xfId="1217"/>
    <cellStyle name="60% - Accent2 50" xfId="1218"/>
    <cellStyle name="60% - Accent2 51" xfId="1219"/>
    <cellStyle name="60% - Accent2 52" xfId="1220"/>
    <cellStyle name="60% - Accent2 53" xfId="1221"/>
    <cellStyle name="60% - Accent2 54" xfId="1222"/>
    <cellStyle name="60% - Accent2 55" xfId="1223"/>
    <cellStyle name="60% - Accent2 56" xfId="1224"/>
    <cellStyle name="60% - Accent2 57" xfId="1225"/>
    <cellStyle name="60% - Accent2 58" xfId="1226"/>
    <cellStyle name="60% - Accent2 59" xfId="1227"/>
    <cellStyle name="60% - Accent2 6" xfId="1228"/>
    <cellStyle name="60% - Accent2 60" xfId="1229"/>
    <cellStyle name="60% - Accent2 61" xfId="1230"/>
    <cellStyle name="60% - Accent2 62" xfId="1231"/>
    <cellStyle name="60% - Accent2 63" xfId="1232"/>
    <cellStyle name="60% - Accent2 64" xfId="1233"/>
    <cellStyle name="60% - Accent2 65" xfId="1234"/>
    <cellStyle name="60% - Accent2 66" xfId="1235"/>
    <cellStyle name="60% - Accent2 67" xfId="1236"/>
    <cellStyle name="60% - Accent2 68" xfId="1237"/>
    <cellStyle name="60% - Accent2 69" xfId="1238"/>
    <cellStyle name="60% - Accent2 7" xfId="1239"/>
    <cellStyle name="60% - Accent2 70" xfId="1240"/>
    <cellStyle name="60% - Accent2 71" xfId="1241"/>
    <cellStyle name="60% - Accent2 72" xfId="1242"/>
    <cellStyle name="60% - Accent2 73" xfId="1243"/>
    <cellStyle name="60% - Accent2 74" xfId="1244"/>
    <cellStyle name="60% - Accent2 75" xfId="1245"/>
    <cellStyle name="60% - Accent2 76" xfId="1246"/>
    <cellStyle name="60% - Accent2 8" xfId="1247"/>
    <cellStyle name="60% - Accent2 9" xfId="1248"/>
    <cellStyle name="60% - Accent3" xfId="3515" builtinId="40" customBuiltin="1"/>
    <cellStyle name="60% - Accent3 10" xfId="1249"/>
    <cellStyle name="60% - Accent3 11" xfId="1250"/>
    <cellStyle name="60% - Accent3 12" xfId="1251"/>
    <cellStyle name="60% - Accent3 13" xfId="1252"/>
    <cellStyle name="60% - Accent3 14" xfId="1253"/>
    <cellStyle name="60% - Accent3 15" xfId="1254"/>
    <cellStyle name="60% - Accent3 16" xfId="1255"/>
    <cellStyle name="60% - Accent3 17" xfId="1256"/>
    <cellStyle name="60% - Accent3 18" xfId="1257"/>
    <cellStyle name="60% - Accent3 19" xfId="1258"/>
    <cellStyle name="60% - Accent3 2" xfId="1259"/>
    <cellStyle name="60% - Accent3 20" xfId="1260"/>
    <cellStyle name="60% - Accent3 21" xfId="1261"/>
    <cellStyle name="60% - Accent3 22" xfId="1262"/>
    <cellStyle name="60% - Accent3 23" xfId="1263"/>
    <cellStyle name="60% - Accent3 24" xfId="1264"/>
    <cellStyle name="60% - Accent3 25" xfId="1265"/>
    <cellStyle name="60% - Accent3 26" xfId="1266"/>
    <cellStyle name="60% - Accent3 27" xfId="1267"/>
    <cellStyle name="60% - Accent3 28" xfId="1268"/>
    <cellStyle name="60% - Accent3 29" xfId="1269"/>
    <cellStyle name="60% - Accent3 3" xfId="1270"/>
    <cellStyle name="60% - Accent3 30" xfId="1271"/>
    <cellStyle name="60% - Accent3 31" xfId="1272"/>
    <cellStyle name="60% - Accent3 32" xfId="1273"/>
    <cellStyle name="60% - Accent3 33" xfId="1274"/>
    <cellStyle name="60% - Accent3 34" xfId="1275"/>
    <cellStyle name="60% - Accent3 35" xfId="1276"/>
    <cellStyle name="60% - Accent3 36" xfId="1277"/>
    <cellStyle name="60% - Accent3 37" xfId="1278"/>
    <cellStyle name="60% - Accent3 38" xfId="1279"/>
    <cellStyle name="60% - Accent3 39" xfId="1280"/>
    <cellStyle name="60% - Accent3 4" xfId="1281"/>
    <cellStyle name="60% - Accent3 40" xfId="1282"/>
    <cellStyle name="60% - Accent3 41" xfId="1283"/>
    <cellStyle name="60% - Accent3 42" xfId="1284"/>
    <cellStyle name="60% - Accent3 43" xfId="1285"/>
    <cellStyle name="60% - Accent3 44" xfId="1286"/>
    <cellStyle name="60% - Accent3 45" xfId="1287"/>
    <cellStyle name="60% - Accent3 46" xfId="1288"/>
    <cellStyle name="60% - Accent3 47" xfId="1289"/>
    <cellStyle name="60% - Accent3 48" xfId="1290"/>
    <cellStyle name="60% - Accent3 49" xfId="1291"/>
    <cellStyle name="60% - Accent3 5" xfId="1292"/>
    <cellStyle name="60% - Accent3 50" xfId="1293"/>
    <cellStyle name="60% - Accent3 51" xfId="1294"/>
    <cellStyle name="60% - Accent3 52" xfId="1295"/>
    <cellStyle name="60% - Accent3 53" xfId="1296"/>
    <cellStyle name="60% - Accent3 54" xfId="1297"/>
    <cellStyle name="60% - Accent3 55" xfId="1298"/>
    <cellStyle name="60% - Accent3 56" xfId="1299"/>
    <cellStyle name="60% - Accent3 57" xfId="1300"/>
    <cellStyle name="60% - Accent3 58" xfId="1301"/>
    <cellStyle name="60% - Accent3 59" xfId="1302"/>
    <cellStyle name="60% - Accent3 6" xfId="1303"/>
    <cellStyle name="60% - Accent3 60" xfId="1304"/>
    <cellStyle name="60% - Accent3 61" xfId="1305"/>
    <cellStyle name="60% - Accent3 62" xfId="1306"/>
    <cellStyle name="60% - Accent3 63" xfId="1307"/>
    <cellStyle name="60% - Accent3 64" xfId="1308"/>
    <cellStyle name="60% - Accent3 65" xfId="1309"/>
    <cellStyle name="60% - Accent3 66" xfId="1310"/>
    <cellStyle name="60% - Accent3 67" xfId="1311"/>
    <cellStyle name="60% - Accent3 68" xfId="1312"/>
    <cellStyle name="60% - Accent3 69" xfId="1313"/>
    <cellStyle name="60% - Accent3 7" xfId="1314"/>
    <cellStyle name="60% - Accent3 70" xfId="1315"/>
    <cellStyle name="60% - Accent3 71" xfId="1316"/>
    <cellStyle name="60% - Accent3 72" xfId="1317"/>
    <cellStyle name="60% - Accent3 73" xfId="1318"/>
    <cellStyle name="60% - Accent3 74" xfId="1319"/>
    <cellStyle name="60% - Accent3 75" xfId="1320"/>
    <cellStyle name="60% - Accent3 76" xfId="1321"/>
    <cellStyle name="60% - Accent3 8" xfId="1322"/>
    <cellStyle name="60% - Accent3 9" xfId="1323"/>
    <cellStyle name="60% - Accent4" xfId="3519" builtinId="44" customBuiltin="1"/>
    <cellStyle name="60% - Accent4 10" xfId="1324"/>
    <cellStyle name="60% - Accent4 11" xfId="1325"/>
    <cellStyle name="60% - Accent4 12" xfId="1326"/>
    <cellStyle name="60% - Accent4 13" xfId="1327"/>
    <cellStyle name="60% - Accent4 14" xfId="1328"/>
    <cellStyle name="60% - Accent4 15" xfId="1329"/>
    <cellStyle name="60% - Accent4 16" xfId="1330"/>
    <cellStyle name="60% - Accent4 17" xfId="1331"/>
    <cellStyle name="60% - Accent4 18" xfId="1332"/>
    <cellStyle name="60% - Accent4 19" xfId="1333"/>
    <cellStyle name="60% - Accent4 2" xfId="1334"/>
    <cellStyle name="60% - Accent4 20" xfId="1335"/>
    <cellStyle name="60% - Accent4 21" xfId="1336"/>
    <cellStyle name="60% - Accent4 22" xfId="1337"/>
    <cellStyle name="60% - Accent4 23" xfId="1338"/>
    <cellStyle name="60% - Accent4 24" xfId="1339"/>
    <cellStyle name="60% - Accent4 25" xfId="1340"/>
    <cellStyle name="60% - Accent4 26" xfId="1341"/>
    <cellStyle name="60% - Accent4 27" xfId="1342"/>
    <cellStyle name="60% - Accent4 28" xfId="1343"/>
    <cellStyle name="60% - Accent4 29" xfId="1344"/>
    <cellStyle name="60% - Accent4 3" xfId="1345"/>
    <cellStyle name="60% - Accent4 30" xfId="1346"/>
    <cellStyle name="60% - Accent4 31" xfId="1347"/>
    <cellStyle name="60% - Accent4 32" xfId="1348"/>
    <cellStyle name="60% - Accent4 33" xfId="1349"/>
    <cellStyle name="60% - Accent4 34" xfId="1350"/>
    <cellStyle name="60% - Accent4 35" xfId="1351"/>
    <cellStyle name="60% - Accent4 36" xfId="1352"/>
    <cellStyle name="60% - Accent4 37" xfId="1353"/>
    <cellStyle name="60% - Accent4 38" xfId="1354"/>
    <cellStyle name="60% - Accent4 39" xfId="1355"/>
    <cellStyle name="60% - Accent4 4" xfId="1356"/>
    <cellStyle name="60% - Accent4 40" xfId="1357"/>
    <cellStyle name="60% - Accent4 41" xfId="1358"/>
    <cellStyle name="60% - Accent4 42" xfId="1359"/>
    <cellStyle name="60% - Accent4 43" xfId="1360"/>
    <cellStyle name="60% - Accent4 44" xfId="1361"/>
    <cellStyle name="60% - Accent4 45" xfId="1362"/>
    <cellStyle name="60% - Accent4 46" xfId="1363"/>
    <cellStyle name="60% - Accent4 47" xfId="1364"/>
    <cellStyle name="60% - Accent4 48" xfId="1365"/>
    <cellStyle name="60% - Accent4 49" xfId="1366"/>
    <cellStyle name="60% - Accent4 5" xfId="1367"/>
    <cellStyle name="60% - Accent4 50" xfId="1368"/>
    <cellStyle name="60% - Accent4 51" xfId="1369"/>
    <cellStyle name="60% - Accent4 52" xfId="1370"/>
    <cellStyle name="60% - Accent4 53" xfId="1371"/>
    <cellStyle name="60% - Accent4 54" xfId="1372"/>
    <cellStyle name="60% - Accent4 55" xfId="1373"/>
    <cellStyle name="60% - Accent4 56" xfId="1374"/>
    <cellStyle name="60% - Accent4 57" xfId="1375"/>
    <cellStyle name="60% - Accent4 58" xfId="1376"/>
    <cellStyle name="60% - Accent4 59" xfId="1377"/>
    <cellStyle name="60% - Accent4 6" xfId="1378"/>
    <cellStyle name="60% - Accent4 60" xfId="1379"/>
    <cellStyle name="60% - Accent4 61" xfId="1380"/>
    <cellStyle name="60% - Accent4 62" xfId="1381"/>
    <cellStyle name="60% - Accent4 63" xfId="1382"/>
    <cellStyle name="60% - Accent4 64" xfId="1383"/>
    <cellStyle name="60% - Accent4 65" xfId="1384"/>
    <cellStyle name="60% - Accent4 66" xfId="1385"/>
    <cellStyle name="60% - Accent4 67" xfId="1386"/>
    <cellStyle name="60% - Accent4 68" xfId="1387"/>
    <cellStyle name="60% - Accent4 69" xfId="1388"/>
    <cellStyle name="60% - Accent4 7" xfId="1389"/>
    <cellStyle name="60% - Accent4 70" xfId="1390"/>
    <cellStyle name="60% - Accent4 71" xfId="1391"/>
    <cellStyle name="60% - Accent4 72" xfId="1392"/>
    <cellStyle name="60% - Accent4 73" xfId="1393"/>
    <cellStyle name="60% - Accent4 74" xfId="1394"/>
    <cellStyle name="60% - Accent4 75" xfId="1395"/>
    <cellStyle name="60% - Accent4 76" xfId="1396"/>
    <cellStyle name="60% - Accent4 8" xfId="1397"/>
    <cellStyle name="60% - Accent4 9" xfId="1398"/>
    <cellStyle name="60% - Accent5" xfId="3523" builtinId="48" customBuiltin="1"/>
    <cellStyle name="60% - Accent5 10" xfId="1399"/>
    <cellStyle name="60% - Accent5 11" xfId="1400"/>
    <cellStyle name="60% - Accent5 12" xfId="1401"/>
    <cellStyle name="60% - Accent5 13" xfId="1402"/>
    <cellStyle name="60% - Accent5 14" xfId="1403"/>
    <cellStyle name="60% - Accent5 15" xfId="1404"/>
    <cellStyle name="60% - Accent5 16" xfId="1405"/>
    <cellStyle name="60% - Accent5 17" xfId="1406"/>
    <cellStyle name="60% - Accent5 18" xfId="1407"/>
    <cellStyle name="60% - Accent5 19" xfId="1408"/>
    <cellStyle name="60% - Accent5 2" xfId="1409"/>
    <cellStyle name="60% - Accent5 20" xfId="1410"/>
    <cellStyle name="60% - Accent5 21" xfId="1411"/>
    <cellStyle name="60% - Accent5 22" xfId="1412"/>
    <cellStyle name="60% - Accent5 23" xfId="1413"/>
    <cellStyle name="60% - Accent5 24" xfId="1414"/>
    <cellStyle name="60% - Accent5 25" xfId="1415"/>
    <cellStyle name="60% - Accent5 26" xfId="1416"/>
    <cellStyle name="60% - Accent5 27" xfId="1417"/>
    <cellStyle name="60% - Accent5 28" xfId="1418"/>
    <cellStyle name="60% - Accent5 29" xfId="1419"/>
    <cellStyle name="60% - Accent5 3" xfId="1420"/>
    <cellStyle name="60% - Accent5 30" xfId="1421"/>
    <cellStyle name="60% - Accent5 31" xfId="1422"/>
    <cellStyle name="60% - Accent5 32" xfId="1423"/>
    <cellStyle name="60% - Accent5 33" xfId="1424"/>
    <cellStyle name="60% - Accent5 34" xfId="1425"/>
    <cellStyle name="60% - Accent5 35" xfId="1426"/>
    <cellStyle name="60% - Accent5 36" xfId="1427"/>
    <cellStyle name="60% - Accent5 37" xfId="1428"/>
    <cellStyle name="60% - Accent5 38" xfId="1429"/>
    <cellStyle name="60% - Accent5 39" xfId="1430"/>
    <cellStyle name="60% - Accent5 4" xfId="1431"/>
    <cellStyle name="60% - Accent5 40" xfId="1432"/>
    <cellStyle name="60% - Accent5 41" xfId="1433"/>
    <cellStyle name="60% - Accent5 42" xfId="1434"/>
    <cellStyle name="60% - Accent5 43" xfId="1435"/>
    <cellStyle name="60% - Accent5 44" xfId="1436"/>
    <cellStyle name="60% - Accent5 45" xfId="1437"/>
    <cellStyle name="60% - Accent5 46" xfId="1438"/>
    <cellStyle name="60% - Accent5 47" xfId="1439"/>
    <cellStyle name="60% - Accent5 48" xfId="1440"/>
    <cellStyle name="60% - Accent5 49" xfId="1441"/>
    <cellStyle name="60% - Accent5 5" xfId="1442"/>
    <cellStyle name="60% - Accent5 50" xfId="1443"/>
    <cellStyle name="60% - Accent5 51" xfId="1444"/>
    <cellStyle name="60% - Accent5 52" xfId="1445"/>
    <cellStyle name="60% - Accent5 53" xfId="1446"/>
    <cellStyle name="60% - Accent5 54" xfId="1447"/>
    <cellStyle name="60% - Accent5 55" xfId="1448"/>
    <cellStyle name="60% - Accent5 56" xfId="1449"/>
    <cellStyle name="60% - Accent5 57" xfId="1450"/>
    <cellStyle name="60% - Accent5 58" xfId="1451"/>
    <cellStyle name="60% - Accent5 59" xfId="1452"/>
    <cellStyle name="60% - Accent5 6" xfId="1453"/>
    <cellStyle name="60% - Accent5 60" xfId="1454"/>
    <cellStyle name="60% - Accent5 61" xfId="1455"/>
    <cellStyle name="60% - Accent5 62" xfId="1456"/>
    <cellStyle name="60% - Accent5 63" xfId="1457"/>
    <cellStyle name="60% - Accent5 64" xfId="1458"/>
    <cellStyle name="60% - Accent5 65" xfId="1459"/>
    <cellStyle name="60% - Accent5 66" xfId="1460"/>
    <cellStyle name="60% - Accent5 67" xfId="1461"/>
    <cellStyle name="60% - Accent5 68" xfId="1462"/>
    <cellStyle name="60% - Accent5 69" xfId="1463"/>
    <cellStyle name="60% - Accent5 7" xfId="1464"/>
    <cellStyle name="60% - Accent5 70" xfId="1465"/>
    <cellStyle name="60% - Accent5 71" xfId="1466"/>
    <cellStyle name="60% - Accent5 72" xfId="1467"/>
    <cellStyle name="60% - Accent5 73" xfId="1468"/>
    <cellStyle name="60% - Accent5 74" xfId="1469"/>
    <cellStyle name="60% - Accent5 75" xfId="1470"/>
    <cellStyle name="60% - Accent5 76" xfId="1471"/>
    <cellStyle name="60% - Accent5 8" xfId="1472"/>
    <cellStyle name="60% - Accent5 9" xfId="1473"/>
    <cellStyle name="60% - Accent6" xfId="3527" builtinId="52" customBuiltin="1"/>
    <cellStyle name="60% - Accent6 10" xfId="1474"/>
    <cellStyle name="60% - Accent6 11" xfId="1475"/>
    <cellStyle name="60% - Accent6 12" xfId="1476"/>
    <cellStyle name="60% - Accent6 13" xfId="1477"/>
    <cellStyle name="60% - Accent6 14" xfId="1478"/>
    <cellStyle name="60% - Accent6 15" xfId="1479"/>
    <cellStyle name="60% - Accent6 16" xfId="1480"/>
    <cellStyle name="60% - Accent6 17" xfId="1481"/>
    <cellStyle name="60% - Accent6 18" xfId="1482"/>
    <cellStyle name="60% - Accent6 19" xfId="1483"/>
    <cellStyle name="60% - Accent6 2" xfId="1484"/>
    <cellStyle name="60% - Accent6 20" xfId="1485"/>
    <cellStyle name="60% - Accent6 21" xfId="1486"/>
    <cellStyle name="60% - Accent6 22" xfId="1487"/>
    <cellStyle name="60% - Accent6 23" xfId="1488"/>
    <cellStyle name="60% - Accent6 24" xfId="1489"/>
    <cellStyle name="60% - Accent6 25" xfId="1490"/>
    <cellStyle name="60% - Accent6 26" xfId="1491"/>
    <cellStyle name="60% - Accent6 27" xfId="1492"/>
    <cellStyle name="60% - Accent6 28" xfId="1493"/>
    <cellStyle name="60% - Accent6 29" xfId="1494"/>
    <cellStyle name="60% - Accent6 3" xfId="1495"/>
    <cellStyle name="60% - Accent6 30" xfId="1496"/>
    <cellStyle name="60% - Accent6 31" xfId="1497"/>
    <cellStyle name="60% - Accent6 32" xfId="1498"/>
    <cellStyle name="60% - Accent6 33" xfId="1499"/>
    <cellStyle name="60% - Accent6 34" xfId="1500"/>
    <cellStyle name="60% - Accent6 35" xfId="1501"/>
    <cellStyle name="60% - Accent6 36" xfId="1502"/>
    <cellStyle name="60% - Accent6 37" xfId="1503"/>
    <cellStyle name="60% - Accent6 38" xfId="1504"/>
    <cellStyle name="60% - Accent6 39" xfId="1505"/>
    <cellStyle name="60% - Accent6 4" xfId="1506"/>
    <cellStyle name="60% - Accent6 40" xfId="1507"/>
    <cellStyle name="60% - Accent6 41" xfId="1508"/>
    <cellStyle name="60% - Accent6 42" xfId="1509"/>
    <cellStyle name="60% - Accent6 43" xfId="1510"/>
    <cellStyle name="60% - Accent6 44" xfId="1511"/>
    <cellStyle name="60% - Accent6 45" xfId="1512"/>
    <cellStyle name="60% - Accent6 46" xfId="1513"/>
    <cellStyle name="60% - Accent6 47" xfId="1514"/>
    <cellStyle name="60% - Accent6 48" xfId="1515"/>
    <cellStyle name="60% - Accent6 49" xfId="1516"/>
    <cellStyle name="60% - Accent6 5" xfId="1517"/>
    <cellStyle name="60% - Accent6 50" xfId="1518"/>
    <cellStyle name="60% - Accent6 51" xfId="1519"/>
    <cellStyle name="60% - Accent6 52" xfId="1520"/>
    <cellStyle name="60% - Accent6 53" xfId="1521"/>
    <cellStyle name="60% - Accent6 54" xfId="1522"/>
    <cellStyle name="60% - Accent6 55" xfId="1523"/>
    <cellStyle name="60% - Accent6 56" xfId="1524"/>
    <cellStyle name="60% - Accent6 57" xfId="1525"/>
    <cellStyle name="60% - Accent6 58" xfId="1526"/>
    <cellStyle name="60% - Accent6 59" xfId="1527"/>
    <cellStyle name="60% - Accent6 6" xfId="1528"/>
    <cellStyle name="60% - Accent6 60" xfId="1529"/>
    <cellStyle name="60% - Accent6 61" xfId="1530"/>
    <cellStyle name="60% - Accent6 62" xfId="1531"/>
    <cellStyle name="60% - Accent6 63" xfId="1532"/>
    <cellStyle name="60% - Accent6 64" xfId="1533"/>
    <cellStyle name="60% - Accent6 65" xfId="1534"/>
    <cellStyle name="60% - Accent6 66" xfId="1535"/>
    <cellStyle name="60% - Accent6 67" xfId="1536"/>
    <cellStyle name="60% - Accent6 68" xfId="1537"/>
    <cellStyle name="60% - Accent6 69" xfId="1538"/>
    <cellStyle name="60% - Accent6 7" xfId="1539"/>
    <cellStyle name="60% - Accent6 70" xfId="1540"/>
    <cellStyle name="60% - Accent6 71" xfId="1541"/>
    <cellStyle name="60% - Accent6 72" xfId="1542"/>
    <cellStyle name="60% - Accent6 73" xfId="1543"/>
    <cellStyle name="60% - Accent6 74" xfId="1544"/>
    <cellStyle name="60% - Accent6 75" xfId="1545"/>
    <cellStyle name="60% - Accent6 76" xfId="1546"/>
    <cellStyle name="60% - Accent6 8" xfId="1547"/>
    <cellStyle name="60% - Accent6 9" xfId="1548"/>
    <cellStyle name="Accent1" xfId="3504" builtinId="29" customBuiltin="1"/>
    <cellStyle name="Accent1 10" xfId="1549"/>
    <cellStyle name="Accent1 11" xfId="1550"/>
    <cellStyle name="Accent1 12" xfId="1551"/>
    <cellStyle name="Accent1 13" xfId="1552"/>
    <cellStyle name="Accent1 14" xfId="1553"/>
    <cellStyle name="Accent1 15" xfId="1554"/>
    <cellStyle name="Accent1 16" xfId="1555"/>
    <cellStyle name="Accent1 17" xfId="1556"/>
    <cellStyle name="Accent1 18" xfId="1557"/>
    <cellStyle name="Accent1 19" xfId="1558"/>
    <cellStyle name="Accent1 2" xfId="1559"/>
    <cellStyle name="Accent1 20" xfId="1560"/>
    <cellStyle name="Accent1 21" xfId="1561"/>
    <cellStyle name="Accent1 22" xfId="1562"/>
    <cellStyle name="Accent1 23" xfId="1563"/>
    <cellStyle name="Accent1 24" xfId="1564"/>
    <cellStyle name="Accent1 25" xfId="1565"/>
    <cellStyle name="Accent1 26" xfId="1566"/>
    <cellStyle name="Accent1 27" xfId="1567"/>
    <cellStyle name="Accent1 28" xfId="1568"/>
    <cellStyle name="Accent1 29" xfId="1569"/>
    <cellStyle name="Accent1 3" xfId="1570"/>
    <cellStyle name="Accent1 30" xfId="1571"/>
    <cellStyle name="Accent1 31" xfId="1572"/>
    <cellStyle name="Accent1 32" xfId="1573"/>
    <cellStyle name="Accent1 33" xfId="1574"/>
    <cellStyle name="Accent1 34" xfId="1575"/>
    <cellStyle name="Accent1 35" xfId="1576"/>
    <cellStyle name="Accent1 36" xfId="1577"/>
    <cellStyle name="Accent1 37" xfId="1578"/>
    <cellStyle name="Accent1 38" xfId="1579"/>
    <cellStyle name="Accent1 39" xfId="1580"/>
    <cellStyle name="Accent1 4" xfId="1581"/>
    <cellStyle name="Accent1 40" xfId="1582"/>
    <cellStyle name="Accent1 41" xfId="1583"/>
    <cellStyle name="Accent1 42" xfId="1584"/>
    <cellStyle name="Accent1 43" xfId="1585"/>
    <cellStyle name="Accent1 44" xfId="1586"/>
    <cellStyle name="Accent1 45" xfId="1587"/>
    <cellStyle name="Accent1 46" xfId="1588"/>
    <cellStyle name="Accent1 47" xfId="1589"/>
    <cellStyle name="Accent1 48" xfId="1590"/>
    <cellStyle name="Accent1 49" xfId="1591"/>
    <cellStyle name="Accent1 5" xfId="1592"/>
    <cellStyle name="Accent1 50" xfId="1593"/>
    <cellStyle name="Accent1 51" xfId="1594"/>
    <cellStyle name="Accent1 52" xfId="1595"/>
    <cellStyle name="Accent1 53" xfId="1596"/>
    <cellStyle name="Accent1 54" xfId="1597"/>
    <cellStyle name="Accent1 55" xfId="1598"/>
    <cellStyle name="Accent1 56" xfId="1599"/>
    <cellStyle name="Accent1 57" xfId="1600"/>
    <cellStyle name="Accent1 58" xfId="1601"/>
    <cellStyle name="Accent1 59" xfId="1602"/>
    <cellStyle name="Accent1 6" xfId="1603"/>
    <cellStyle name="Accent1 60" xfId="1604"/>
    <cellStyle name="Accent1 61" xfId="1605"/>
    <cellStyle name="Accent1 62" xfId="1606"/>
    <cellStyle name="Accent1 63" xfId="1607"/>
    <cellStyle name="Accent1 64" xfId="1608"/>
    <cellStyle name="Accent1 65" xfId="1609"/>
    <cellStyle name="Accent1 66" xfId="1610"/>
    <cellStyle name="Accent1 67" xfId="1611"/>
    <cellStyle name="Accent1 68" xfId="1612"/>
    <cellStyle name="Accent1 69" xfId="1613"/>
    <cellStyle name="Accent1 7" xfId="1614"/>
    <cellStyle name="Accent1 70" xfId="1615"/>
    <cellStyle name="Accent1 71" xfId="1616"/>
    <cellStyle name="Accent1 72" xfId="1617"/>
    <cellStyle name="Accent1 73" xfId="1618"/>
    <cellStyle name="Accent1 74" xfId="1619"/>
    <cellStyle name="Accent1 75" xfId="1620"/>
    <cellStyle name="Accent1 76" xfId="1621"/>
    <cellStyle name="Accent1 8" xfId="1622"/>
    <cellStyle name="Accent1 9" xfId="1623"/>
    <cellStyle name="Accent2" xfId="3508" builtinId="33" customBuiltin="1"/>
    <cellStyle name="Accent2 10" xfId="1624"/>
    <cellStyle name="Accent2 11" xfId="1625"/>
    <cellStyle name="Accent2 12" xfId="1626"/>
    <cellStyle name="Accent2 13" xfId="1627"/>
    <cellStyle name="Accent2 14" xfId="1628"/>
    <cellStyle name="Accent2 15" xfId="1629"/>
    <cellStyle name="Accent2 16" xfId="1630"/>
    <cellStyle name="Accent2 17" xfId="1631"/>
    <cellStyle name="Accent2 18" xfId="1632"/>
    <cellStyle name="Accent2 19" xfId="1633"/>
    <cellStyle name="Accent2 2" xfId="1634"/>
    <cellStyle name="Accent2 20" xfId="1635"/>
    <cellStyle name="Accent2 21" xfId="1636"/>
    <cellStyle name="Accent2 22" xfId="1637"/>
    <cellStyle name="Accent2 23" xfId="1638"/>
    <cellStyle name="Accent2 24" xfId="1639"/>
    <cellStyle name="Accent2 25" xfId="1640"/>
    <cellStyle name="Accent2 26" xfId="1641"/>
    <cellStyle name="Accent2 27" xfId="1642"/>
    <cellStyle name="Accent2 28" xfId="1643"/>
    <cellStyle name="Accent2 29" xfId="1644"/>
    <cellStyle name="Accent2 3" xfId="1645"/>
    <cellStyle name="Accent2 30" xfId="1646"/>
    <cellStyle name="Accent2 31" xfId="1647"/>
    <cellStyle name="Accent2 32" xfId="1648"/>
    <cellStyle name="Accent2 33" xfId="1649"/>
    <cellStyle name="Accent2 34" xfId="1650"/>
    <cellStyle name="Accent2 35" xfId="1651"/>
    <cellStyle name="Accent2 36" xfId="1652"/>
    <cellStyle name="Accent2 37" xfId="1653"/>
    <cellStyle name="Accent2 38" xfId="1654"/>
    <cellStyle name="Accent2 39" xfId="1655"/>
    <cellStyle name="Accent2 4" xfId="1656"/>
    <cellStyle name="Accent2 40" xfId="1657"/>
    <cellStyle name="Accent2 41" xfId="1658"/>
    <cellStyle name="Accent2 42" xfId="1659"/>
    <cellStyle name="Accent2 43" xfId="1660"/>
    <cellStyle name="Accent2 44" xfId="1661"/>
    <cellStyle name="Accent2 45" xfId="1662"/>
    <cellStyle name="Accent2 46" xfId="1663"/>
    <cellStyle name="Accent2 47" xfId="1664"/>
    <cellStyle name="Accent2 48" xfId="1665"/>
    <cellStyle name="Accent2 49" xfId="1666"/>
    <cellStyle name="Accent2 5" xfId="1667"/>
    <cellStyle name="Accent2 50" xfId="1668"/>
    <cellStyle name="Accent2 51" xfId="1669"/>
    <cellStyle name="Accent2 52" xfId="1670"/>
    <cellStyle name="Accent2 53" xfId="1671"/>
    <cellStyle name="Accent2 54" xfId="1672"/>
    <cellStyle name="Accent2 55" xfId="1673"/>
    <cellStyle name="Accent2 56" xfId="1674"/>
    <cellStyle name="Accent2 57" xfId="1675"/>
    <cellStyle name="Accent2 58" xfId="1676"/>
    <cellStyle name="Accent2 59" xfId="1677"/>
    <cellStyle name="Accent2 6" xfId="1678"/>
    <cellStyle name="Accent2 60" xfId="1679"/>
    <cellStyle name="Accent2 61" xfId="1680"/>
    <cellStyle name="Accent2 62" xfId="1681"/>
    <cellStyle name="Accent2 63" xfId="1682"/>
    <cellStyle name="Accent2 64" xfId="1683"/>
    <cellStyle name="Accent2 65" xfId="1684"/>
    <cellStyle name="Accent2 66" xfId="1685"/>
    <cellStyle name="Accent2 67" xfId="1686"/>
    <cellStyle name="Accent2 68" xfId="1687"/>
    <cellStyle name="Accent2 69" xfId="1688"/>
    <cellStyle name="Accent2 7" xfId="1689"/>
    <cellStyle name="Accent2 70" xfId="1690"/>
    <cellStyle name="Accent2 71" xfId="1691"/>
    <cellStyle name="Accent2 72" xfId="1692"/>
    <cellStyle name="Accent2 73" xfId="1693"/>
    <cellStyle name="Accent2 74" xfId="1694"/>
    <cellStyle name="Accent2 75" xfId="1695"/>
    <cellStyle name="Accent2 76" xfId="1696"/>
    <cellStyle name="Accent2 8" xfId="1697"/>
    <cellStyle name="Accent2 9" xfId="1698"/>
    <cellStyle name="Accent3" xfId="3512" builtinId="37" customBuiltin="1"/>
    <cellStyle name="Accent3 10" xfId="1699"/>
    <cellStyle name="Accent3 11" xfId="1700"/>
    <cellStyle name="Accent3 12" xfId="1701"/>
    <cellStyle name="Accent3 13" xfId="1702"/>
    <cellStyle name="Accent3 14" xfId="1703"/>
    <cellStyle name="Accent3 15" xfId="1704"/>
    <cellStyle name="Accent3 16" xfId="1705"/>
    <cellStyle name="Accent3 17" xfId="1706"/>
    <cellStyle name="Accent3 18" xfId="1707"/>
    <cellStyle name="Accent3 19" xfId="1708"/>
    <cellStyle name="Accent3 2" xfId="1709"/>
    <cellStyle name="Accent3 20" xfId="1710"/>
    <cellStyle name="Accent3 21" xfId="1711"/>
    <cellStyle name="Accent3 22" xfId="1712"/>
    <cellStyle name="Accent3 23" xfId="1713"/>
    <cellStyle name="Accent3 24" xfId="1714"/>
    <cellStyle name="Accent3 25" xfId="1715"/>
    <cellStyle name="Accent3 26" xfId="1716"/>
    <cellStyle name="Accent3 27" xfId="1717"/>
    <cellStyle name="Accent3 28" xfId="1718"/>
    <cellStyle name="Accent3 29" xfId="1719"/>
    <cellStyle name="Accent3 3" xfId="1720"/>
    <cellStyle name="Accent3 30" xfId="1721"/>
    <cellStyle name="Accent3 31" xfId="1722"/>
    <cellStyle name="Accent3 32" xfId="1723"/>
    <cellStyle name="Accent3 33" xfId="1724"/>
    <cellStyle name="Accent3 34" xfId="1725"/>
    <cellStyle name="Accent3 35" xfId="1726"/>
    <cellStyle name="Accent3 36" xfId="1727"/>
    <cellStyle name="Accent3 37" xfId="1728"/>
    <cellStyle name="Accent3 38" xfId="1729"/>
    <cellStyle name="Accent3 39" xfId="1730"/>
    <cellStyle name="Accent3 4" xfId="1731"/>
    <cellStyle name="Accent3 40" xfId="1732"/>
    <cellStyle name="Accent3 41" xfId="1733"/>
    <cellStyle name="Accent3 42" xfId="1734"/>
    <cellStyle name="Accent3 43" xfId="1735"/>
    <cellStyle name="Accent3 44" xfId="1736"/>
    <cellStyle name="Accent3 45" xfId="1737"/>
    <cellStyle name="Accent3 46" xfId="1738"/>
    <cellStyle name="Accent3 47" xfId="1739"/>
    <cellStyle name="Accent3 48" xfId="1740"/>
    <cellStyle name="Accent3 49" xfId="1741"/>
    <cellStyle name="Accent3 5" xfId="1742"/>
    <cellStyle name="Accent3 50" xfId="1743"/>
    <cellStyle name="Accent3 51" xfId="1744"/>
    <cellStyle name="Accent3 52" xfId="1745"/>
    <cellStyle name="Accent3 53" xfId="1746"/>
    <cellStyle name="Accent3 54" xfId="1747"/>
    <cellStyle name="Accent3 55" xfId="1748"/>
    <cellStyle name="Accent3 56" xfId="1749"/>
    <cellStyle name="Accent3 57" xfId="1750"/>
    <cellStyle name="Accent3 58" xfId="1751"/>
    <cellStyle name="Accent3 59" xfId="1752"/>
    <cellStyle name="Accent3 6" xfId="1753"/>
    <cellStyle name="Accent3 60" xfId="1754"/>
    <cellStyle name="Accent3 61" xfId="1755"/>
    <cellStyle name="Accent3 62" xfId="1756"/>
    <cellStyle name="Accent3 63" xfId="1757"/>
    <cellStyle name="Accent3 64" xfId="1758"/>
    <cellStyle name="Accent3 65" xfId="1759"/>
    <cellStyle name="Accent3 66" xfId="1760"/>
    <cellStyle name="Accent3 67" xfId="1761"/>
    <cellStyle name="Accent3 68" xfId="1762"/>
    <cellStyle name="Accent3 69" xfId="1763"/>
    <cellStyle name="Accent3 7" xfId="1764"/>
    <cellStyle name="Accent3 70" xfId="1765"/>
    <cellStyle name="Accent3 71" xfId="1766"/>
    <cellStyle name="Accent3 72" xfId="1767"/>
    <cellStyle name="Accent3 73" xfId="1768"/>
    <cellStyle name="Accent3 74" xfId="1769"/>
    <cellStyle name="Accent3 75" xfId="1770"/>
    <cellStyle name="Accent3 76" xfId="1771"/>
    <cellStyle name="Accent3 8" xfId="1772"/>
    <cellStyle name="Accent3 9" xfId="1773"/>
    <cellStyle name="Accent4" xfId="3516" builtinId="41" customBuiltin="1"/>
    <cellStyle name="Accent4 10" xfId="1774"/>
    <cellStyle name="Accent4 11" xfId="1775"/>
    <cellStyle name="Accent4 12" xfId="1776"/>
    <cellStyle name="Accent4 13" xfId="1777"/>
    <cellStyle name="Accent4 14" xfId="1778"/>
    <cellStyle name="Accent4 15" xfId="1779"/>
    <cellStyle name="Accent4 16" xfId="1780"/>
    <cellStyle name="Accent4 17" xfId="1781"/>
    <cellStyle name="Accent4 18" xfId="1782"/>
    <cellStyle name="Accent4 19" xfId="1783"/>
    <cellStyle name="Accent4 2" xfId="1784"/>
    <cellStyle name="Accent4 20" xfId="1785"/>
    <cellStyle name="Accent4 21" xfId="1786"/>
    <cellStyle name="Accent4 22" xfId="1787"/>
    <cellStyle name="Accent4 23" xfId="1788"/>
    <cellStyle name="Accent4 24" xfId="1789"/>
    <cellStyle name="Accent4 25" xfId="1790"/>
    <cellStyle name="Accent4 26" xfId="1791"/>
    <cellStyle name="Accent4 27" xfId="1792"/>
    <cellStyle name="Accent4 28" xfId="1793"/>
    <cellStyle name="Accent4 29" xfId="1794"/>
    <cellStyle name="Accent4 3" xfId="1795"/>
    <cellStyle name="Accent4 30" xfId="1796"/>
    <cellStyle name="Accent4 31" xfId="1797"/>
    <cellStyle name="Accent4 32" xfId="1798"/>
    <cellStyle name="Accent4 33" xfId="1799"/>
    <cellStyle name="Accent4 34" xfId="1800"/>
    <cellStyle name="Accent4 35" xfId="1801"/>
    <cellStyle name="Accent4 36" xfId="1802"/>
    <cellStyle name="Accent4 37" xfId="1803"/>
    <cellStyle name="Accent4 38" xfId="1804"/>
    <cellStyle name="Accent4 39" xfId="1805"/>
    <cellStyle name="Accent4 4" xfId="1806"/>
    <cellStyle name="Accent4 40" xfId="1807"/>
    <cellStyle name="Accent4 41" xfId="1808"/>
    <cellStyle name="Accent4 42" xfId="1809"/>
    <cellStyle name="Accent4 43" xfId="1810"/>
    <cellStyle name="Accent4 44" xfId="1811"/>
    <cellStyle name="Accent4 45" xfId="1812"/>
    <cellStyle name="Accent4 46" xfId="1813"/>
    <cellStyle name="Accent4 47" xfId="1814"/>
    <cellStyle name="Accent4 48" xfId="1815"/>
    <cellStyle name="Accent4 49" xfId="1816"/>
    <cellStyle name="Accent4 5" xfId="1817"/>
    <cellStyle name="Accent4 50" xfId="1818"/>
    <cellStyle name="Accent4 51" xfId="1819"/>
    <cellStyle name="Accent4 52" xfId="1820"/>
    <cellStyle name="Accent4 53" xfId="1821"/>
    <cellStyle name="Accent4 54" xfId="1822"/>
    <cellStyle name="Accent4 55" xfId="1823"/>
    <cellStyle name="Accent4 56" xfId="1824"/>
    <cellStyle name="Accent4 57" xfId="1825"/>
    <cellStyle name="Accent4 58" xfId="1826"/>
    <cellStyle name="Accent4 59" xfId="1827"/>
    <cellStyle name="Accent4 6" xfId="1828"/>
    <cellStyle name="Accent4 60" xfId="1829"/>
    <cellStyle name="Accent4 61" xfId="1830"/>
    <cellStyle name="Accent4 62" xfId="1831"/>
    <cellStyle name="Accent4 63" xfId="1832"/>
    <cellStyle name="Accent4 64" xfId="1833"/>
    <cellStyle name="Accent4 65" xfId="1834"/>
    <cellStyle name="Accent4 66" xfId="1835"/>
    <cellStyle name="Accent4 67" xfId="1836"/>
    <cellStyle name="Accent4 68" xfId="1837"/>
    <cellStyle name="Accent4 69" xfId="1838"/>
    <cellStyle name="Accent4 7" xfId="1839"/>
    <cellStyle name="Accent4 70" xfId="1840"/>
    <cellStyle name="Accent4 71" xfId="1841"/>
    <cellStyle name="Accent4 72" xfId="1842"/>
    <cellStyle name="Accent4 73" xfId="1843"/>
    <cellStyle name="Accent4 74" xfId="1844"/>
    <cellStyle name="Accent4 75" xfId="1845"/>
    <cellStyle name="Accent4 76" xfId="1846"/>
    <cellStyle name="Accent4 8" xfId="1847"/>
    <cellStyle name="Accent4 9" xfId="1848"/>
    <cellStyle name="Accent5" xfId="3520" builtinId="45" customBuiltin="1"/>
    <cellStyle name="Accent5 10" xfId="1849"/>
    <cellStyle name="Accent5 11" xfId="1850"/>
    <cellStyle name="Accent5 12" xfId="1851"/>
    <cellStyle name="Accent5 13" xfId="1852"/>
    <cellStyle name="Accent5 14" xfId="1853"/>
    <cellStyle name="Accent5 15" xfId="1854"/>
    <cellStyle name="Accent5 16" xfId="1855"/>
    <cellStyle name="Accent5 17" xfId="1856"/>
    <cellStyle name="Accent5 18" xfId="1857"/>
    <cellStyle name="Accent5 19" xfId="1858"/>
    <cellStyle name="Accent5 2" xfId="1859"/>
    <cellStyle name="Accent5 20" xfId="1860"/>
    <cellStyle name="Accent5 21" xfId="1861"/>
    <cellStyle name="Accent5 22" xfId="1862"/>
    <cellStyle name="Accent5 23" xfId="1863"/>
    <cellStyle name="Accent5 24" xfId="1864"/>
    <cellStyle name="Accent5 25" xfId="1865"/>
    <cellStyle name="Accent5 26" xfId="1866"/>
    <cellStyle name="Accent5 27" xfId="1867"/>
    <cellStyle name="Accent5 28" xfId="1868"/>
    <cellStyle name="Accent5 29" xfId="1869"/>
    <cellStyle name="Accent5 3" xfId="1870"/>
    <cellStyle name="Accent5 30" xfId="1871"/>
    <cellStyle name="Accent5 31" xfId="1872"/>
    <cellStyle name="Accent5 32" xfId="1873"/>
    <cellStyle name="Accent5 33" xfId="1874"/>
    <cellStyle name="Accent5 34" xfId="1875"/>
    <cellStyle name="Accent5 35" xfId="1876"/>
    <cellStyle name="Accent5 36" xfId="1877"/>
    <cellStyle name="Accent5 37" xfId="1878"/>
    <cellStyle name="Accent5 38" xfId="1879"/>
    <cellStyle name="Accent5 39" xfId="1880"/>
    <cellStyle name="Accent5 4" xfId="1881"/>
    <cellStyle name="Accent5 40" xfId="1882"/>
    <cellStyle name="Accent5 41" xfId="1883"/>
    <cellStyle name="Accent5 42" xfId="1884"/>
    <cellStyle name="Accent5 43" xfId="1885"/>
    <cellStyle name="Accent5 44" xfId="1886"/>
    <cellStyle name="Accent5 45" xfId="1887"/>
    <cellStyle name="Accent5 46" xfId="1888"/>
    <cellStyle name="Accent5 47" xfId="1889"/>
    <cellStyle name="Accent5 48" xfId="1890"/>
    <cellStyle name="Accent5 49" xfId="1891"/>
    <cellStyle name="Accent5 5" xfId="1892"/>
    <cellStyle name="Accent5 50" xfId="1893"/>
    <cellStyle name="Accent5 51" xfId="1894"/>
    <cellStyle name="Accent5 52" xfId="1895"/>
    <cellStyle name="Accent5 53" xfId="1896"/>
    <cellStyle name="Accent5 54" xfId="1897"/>
    <cellStyle name="Accent5 55" xfId="1898"/>
    <cellStyle name="Accent5 56" xfId="1899"/>
    <cellStyle name="Accent5 57" xfId="1900"/>
    <cellStyle name="Accent5 58" xfId="1901"/>
    <cellStyle name="Accent5 59" xfId="1902"/>
    <cellStyle name="Accent5 6" xfId="1903"/>
    <cellStyle name="Accent5 60" xfId="1904"/>
    <cellStyle name="Accent5 61" xfId="1905"/>
    <cellStyle name="Accent5 62" xfId="1906"/>
    <cellStyle name="Accent5 63" xfId="1907"/>
    <cellStyle name="Accent5 64" xfId="1908"/>
    <cellStyle name="Accent5 65" xfId="1909"/>
    <cellStyle name="Accent5 66" xfId="1910"/>
    <cellStyle name="Accent5 67" xfId="1911"/>
    <cellStyle name="Accent5 68" xfId="1912"/>
    <cellStyle name="Accent5 69" xfId="1913"/>
    <cellStyle name="Accent5 7" xfId="1914"/>
    <cellStyle name="Accent5 70" xfId="1915"/>
    <cellStyle name="Accent5 71" xfId="1916"/>
    <cellStyle name="Accent5 72" xfId="1917"/>
    <cellStyle name="Accent5 73" xfId="1918"/>
    <cellStyle name="Accent5 74" xfId="1919"/>
    <cellStyle name="Accent5 75" xfId="1920"/>
    <cellStyle name="Accent5 76" xfId="1921"/>
    <cellStyle name="Accent5 8" xfId="1922"/>
    <cellStyle name="Accent5 9" xfId="1923"/>
    <cellStyle name="Accent6" xfId="3524" builtinId="49" customBuiltin="1"/>
    <cellStyle name="Accent6 10" xfId="1924"/>
    <cellStyle name="Accent6 11" xfId="1925"/>
    <cellStyle name="Accent6 12" xfId="1926"/>
    <cellStyle name="Accent6 13" xfId="1927"/>
    <cellStyle name="Accent6 14" xfId="1928"/>
    <cellStyle name="Accent6 15" xfId="1929"/>
    <cellStyle name="Accent6 16" xfId="1930"/>
    <cellStyle name="Accent6 17" xfId="1931"/>
    <cellStyle name="Accent6 18" xfId="1932"/>
    <cellStyle name="Accent6 19" xfId="1933"/>
    <cellStyle name="Accent6 2" xfId="1934"/>
    <cellStyle name="Accent6 20" xfId="1935"/>
    <cellStyle name="Accent6 21" xfId="1936"/>
    <cellStyle name="Accent6 22" xfId="1937"/>
    <cellStyle name="Accent6 23" xfId="1938"/>
    <cellStyle name="Accent6 24" xfId="1939"/>
    <cellStyle name="Accent6 25" xfId="1940"/>
    <cellStyle name="Accent6 26" xfId="1941"/>
    <cellStyle name="Accent6 27" xfId="1942"/>
    <cellStyle name="Accent6 28" xfId="1943"/>
    <cellStyle name="Accent6 29" xfId="1944"/>
    <cellStyle name="Accent6 3" xfId="1945"/>
    <cellStyle name="Accent6 30" xfId="1946"/>
    <cellStyle name="Accent6 31" xfId="1947"/>
    <cellStyle name="Accent6 32" xfId="1948"/>
    <cellStyle name="Accent6 33" xfId="1949"/>
    <cellStyle name="Accent6 34" xfId="1950"/>
    <cellStyle name="Accent6 35" xfId="1951"/>
    <cellStyle name="Accent6 36" xfId="1952"/>
    <cellStyle name="Accent6 37" xfId="1953"/>
    <cellStyle name="Accent6 38" xfId="1954"/>
    <cellStyle name="Accent6 39" xfId="1955"/>
    <cellStyle name="Accent6 4" xfId="1956"/>
    <cellStyle name="Accent6 40" xfId="1957"/>
    <cellStyle name="Accent6 41" xfId="1958"/>
    <cellStyle name="Accent6 42" xfId="1959"/>
    <cellStyle name="Accent6 43" xfId="1960"/>
    <cellStyle name="Accent6 44" xfId="1961"/>
    <cellStyle name="Accent6 45" xfId="1962"/>
    <cellStyle name="Accent6 46" xfId="1963"/>
    <cellStyle name="Accent6 47" xfId="1964"/>
    <cellStyle name="Accent6 48" xfId="1965"/>
    <cellStyle name="Accent6 49" xfId="1966"/>
    <cellStyle name="Accent6 5" xfId="1967"/>
    <cellStyle name="Accent6 50" xfId="1968"/>
    <cellStyle name="Accent6 51" xfId="1969"/>
    <cellStyle name="Accent6 52" xfId="1970"/>
    <cellStyle name="Accent6 53" xfId="1971"/>
    <cellStyle name="Accent6 54" xfId="1972"/>
    <cellStyle name="Accent6 55" xfId="1973"/>
    <cellStyle name="Accent6 56" xfId="1974"/>
    <cellStyle name="Accent6 57" xfId="1975"/>
    <cellStyle name="Accent6 58" xfId="1976"/>
    <cellStyle name="Accent6 59" xfId="1977"/>
    <cellStyle name="Accent6 6" xfId="1978"/>
    <cellStyle name="Accent6 60" xfId="1979"/>
    <cellStyle name="Accent6 61" xfId="1980"/>
    <cellStyle name="Accent6 62" xfId="1981"/>
    <cellStyle name="Accent6 63" xfId="1982"/>
    <cellStyle name="Accent6 64" xfId="1983"/>
    <cellStyle name="Accent6 65" xfId="1984"/>
    <cellStyle name="Accent6 66" xfId="1985"/>
    <cellStyle name="Accent6 67" xfId="1986"/>
    <cellStyle name="Accent6 68" xfId="1987"/>
    <cellStyle name="Accent6 69" xfId="1988"/>
    <cellStyle name="Accent6 7" xfId="1989"/>
    <cellStyle name="Accent6 70" xfId="1990"/>
    <cellStyle name="Accent6 71" xfId="1991"/>
    <cellStyle name="Accent6 72" xfId="1992"/>
    <cellStyle name="Accent6 73" xfId="1993"/>
    <cellStyle name="Accent6 74" xfId="1994"/>
    <cellStyle name="Accent6 75" xfId="1995"/>
    <cellStyle name="Accent6 76" xfId="1996"/>
    <cellStyle name="Accent6 8" xfId="1997"/>
    <cellStyle name="Accent6 9" xfId="1998"/>
    <cellStyle name="ÅëÈ­ [0]_¿ì¹°Åë" xfId="1999"/>
    <cellStyle name="AeE­ [0]_INQUIRY ¿µ¾÷AßAø " xfId="2000"/>
    <cellStyle name="ÅëÈ­ [0]_L601CPT" xfId="2001"/>
    <cellStyle name="ÅëÈ­_¿ì¹°Åë" xfId="2002"/>
    <cellStyle name="AeE­_INQUIRY ¿µ¾÷AßAø " xfId="2003"/>
    <cellStyle name="ÅëÈ­_L601CPT" xfId="2004"/>
    <cellStyle name="ÄÞ¸¶ [0]_¿ì¹°Åë" xfId="2005"/>
    <cellStyle name="AÞ¸¶ [0]_INQUIRY ¿?¾÷AßAø " xfId="2006"/>
    <cellStyle name="ÄÞ¸¶ [0]_L601CPT" xfId="2007"/>
    <cellStyle name="ÄÞ¸¶_¿ì¹°Åë" xfId="2008"/>
    <cellStyle name="AÞ¸¶_INQUIRY ¿?¾÷AßAø " xfId="2009"/>
    <cellStyle name="ÄÞ¸¶_L601CPT" xfId="2010"/>
    <cellStyle name="AutoFormat Options" xfId="2011"/>
    <cellStyle name="Bad" xfId="3495" builtinId="27" customBuiltin="1"/>
    <cellStyle name="Bad 10" xfId="2012"/>
    <cellStyle name="Bad 11" xfId="2013"/>
    <cellStyle name="Bad 12" xfId="2014"/>
    <cellStyle name="Bad 13" xfId="2015"/>
    <cellStyle name="Bad 14" xfId="2016"/>
    <cellStyle name="Bad 15" xfId="2017"/>
    <cellStyle name="Bad 16" xfId="2018"/>
    <cellStyle name="Bad 17" xfId="2019"/>
    <cellStyle name="Bad 18" xfId="2020"/>
    <cellStyle name="Bad 19" xfId="2021"/>
    <cellStyle name="Bad 2" xfId="2022"/>
    <cellStyle name="Bad 20" xfId="2023"/>
    <cellStyle name="Bad 21" xfId="2024"/>
    <cellStyle name="Bad 22" xfId="2025"/>
    <cellStyle name="Bad 23" xfId="2026"/>
    <cellStyle name="Bad 24" xfId="2027"/>
    <cellStyle name="Bad 25" xfId="2028"/>
    <cellStyle name="Bad 26" xfId="2029"/>
    <cellStyle name="Bad 27" xfId="2030"/>
    <cellStyle name="Bad 28" xfId="2031"/>
    <cellStyle name="Bad 29" xfId="2032"/>
    <cellStyle name="Bad 3" xfId="2033"/>
    <cellStyle name="Bad 30" xfId="2034"/>
    <cellStyle name="Bad 31" xfId="2035"/>
    <cellStyle name="Bad 32" xfId="2036"/>
    <cellStyle name="Bad 33" xfId="2037"/>
    <cellStyle name="Bad 34" xfId="2038"/>
    <cellStyle name="Bad 35" xfId="2039"/>
    <cellStyle name="Bad 36" xfId="2040"/>
    <cellStyle name="Bad 37" xfId="2041"/>
    <cellStyle name="Bad 38" xfId="2042"/>
    <cellStyle name="Bad 39" xfId="2043"/>
    <cellStyle name="Bad 4" xfId="2044"/>
    <cellStyle name="Bad 40" xfId="2045"/>
    <cellStyle name="Bad 41" xfId="2046"/>
    <cellStyle name="Bad 42" xfId="2047"/>
    <cellStyle name="Bad 43" xfId="2048"/>
    <cellStyle name="Bad 44" xfId="2049"/>
    <cellStyle name="Bad 45" xfId="2050"/>
    <cellStyle name="Bad 46" xfId="2051"/>
    <cellStyle name="Bad 47" xfId="2052"/>
    <cellStyle name="Bad 48" xfId="2053"/>
    <cellStyle name="Bad 49" xfId="2054"/>
    <cellStyle name="Bad 5" xfId="2055"/>
    <cellStyle name="Bad 50" xfId="2056"/>
    <cellStyle name="Bad 51" xfId="2057"/>
    <cellStyle name="Bad 52" xfId="2058"/>
    <cellStyle name="Bad 53" xfId="2059"/>
    <cellStyle name="Bad 54" xfId="2060"/>
    <cellStyle name="Bad 55" xfId="2061"/>
    <cellStyle name="Bad 56" xfId="2062"/>
    <cellStyle name="Bad 57" xfId="2063"/>
    <cellStyle name="Bad 58" xfId="2064"/>
    <cellStyle name="Bad 59" xfId="2065"/>
    <cellStyle name="Bad 6" xfId="2066"/>
    <cellStyle name="Bad 60" xfId="2067"/>
    <cellStyle name="Bad 61" xfId="2068"/>
    <cellStyle name="Bad 62" xfId="2069"/>
    <cellStyle name="Bad 63" xfId="2070"/>
    <cellStyle name="Bad 64" xfId="2071"/>
    <cellStyle name="Bad 65" xfId="2072"/>
    <cellStyle name="Bad 66" xfId="2073"/>
    <cellStyle name="Bad 67" xfId="2074"/>
    <cellStyle name="Bad 68" xfId="2075"/>
    <cellStyle name="Bad 69" xfId="2076"/>
    <cellStyle name="Bad 7" xfId="2077"/>
    <cellStyle name="Bad 70" xfId="2078"/>
    <cellStyle name="Bad 71" xfId="2079"/>
    <cellStyle name="Bad 72" xfId="2080"/>
    <cellStyle name="Bad 73" xfId="2081"/>
    <cellStyle name="Bad 74" xfId="2082"/>
    <cellStyle name="Bad 75" xfId="2083"/>
    <cellStyle name="Bad 76" xfId="2084"/>
    <cellStyle name="Bad 8" xfId="2085"/>
    <cellStyle name="Bad 9" xfId="2086"/>
    <cellStyle name="Body" xfId="2087"/>
    <cellStyle name="C?AØ_¿?¾÷CoE² " xfId="2088"/>
    <cellStyle name="Ç¥ÁØ_#2(M17)_1" xfId="2089"/>
    <cellStyle name="C￥AØ_¿μ¾÷CoE² " xfId="2090"/>
    <cellStyle name="Ç¥ÁØ_±¸¹Ì´ëÃ¥" xfId="2091"/>
    <cellStyle name="Calc Currency (0)" xfId="2092"/>
    <cellStyle name="Calc Currency (2)" xfId="2093"/>
    <cellStyle name="Calc Percent (0)" xfId="2094"/>
    <cellStyle name="Calc Percent (1)" xfId="2095"/>
    <cellStyle name="Calc Percent (2)" xfId="2096"/>
    <cellStyle name="Calc Units (0)" xfId="2097"/>
    <cellStyle name="Calc Units (1)" xfId="2098"/>
    <cellStyle name="Calc Units (2)" xfId="2099"/>
    <cellStyle name="Calculation" xfId="3499" builtinId="22" customBuiltin="1"/>
    <cellStyle name="Calculation 10" xfId="2100"/>
    <cellStyle name="Calculation 11" xfId="2101"/>
    <cellStyle name="Calculation 12" xfId="2102"/>
    <cellStyle name="Calculation 13" xfId="2103"/>
    <cellStyle name="Calculation 14" xfId="2104"/>
    <cellStyle name="Calculation 15" xfId="2105"/>
    <cellStyle name="Calculation 16" xfId="2106"/>
    <cellStyle name="Calculation 17" xfId="2107"/>
    <cellStyle name="Calculation 18" xfId="2108"/>
    <cellStyle name="Calculation 19" xfId="2109"/>
    <cellStyle name="Calculation 2" xfId="2110"/>
    <cellStyle name="Calculation 20" xfId="2111"/>
    <cellStyle name="Calculation 21" xfId="2112"/>
    <cellStyle name="Calculation 22" xfId="2113"/>
    <cellStyle name="Calculation 23" xfId="2114"/>
    <cellStyle name="Calculation 24" xfId="2115"/>
    <cellStyle name="Calculation 25" xfId="2116"/>
    <cellStyle name="Calculation 26" xfId="2117"/>
    <cellStyle name="Calculation 27" xfId="2118"/>
    <cellStyle name="Calculation 28" xfId="2119"/>
    <cellStyle name="Calculation 29" xfId="2120"/>
    <cellStyle name="Calculation 3" xfId="2121"/>
    <cellStyle name="Calculation 30" xfId="2122"/>
    <cellStyle name="Calculation 31" xfId="2123"/>
    <cellStyle name="Calculation 32" xfId="2124"/>
    <cellStyle name="Calculation 33" xfId="2125"/>
    <cellStyle name="Calculation 34" xfId="2126"/>
    <cellStyle name="Calculation 35" xfId="2127"/>
    <cellStyle name="Calculation 36" xfId="2128"/>
    <cellStyle name="Calculation 37" xfId="2129"/>
    <cellStyle name="Calculation 38" xfId="2130"/>
    <cellStyle name="Calculation 39" xfId="2131"/>
    <cellStyle name="Calculation 4" xfId="2132"/>
    <cellStyle name="Calculation 40" xfId="2133"/>
    <cellStyle name="Calculation 41" xfId="2134"/>
    <cellStyle name="Calculation 42" xfId="2135"/>
    <cellStyle name="Calculation 43" xfId="2136"/>
    <cellStyle name="Calculation 44" xfId="2137"/>
    <cellStyle name="Calculation 45" xfId="2138"/>
    <cellStyle name="Calculation 46" xfId="2139"/>
    <cellStyle name="Calculation 47" xfId="2140"/>
    <cellStyle name="Calculation 48" xfId="2141"/>
    <cellStyle name="Calculation 49" xfId="2142"/>
    <cellStyle name="Calculation 5" xfId="2143"/>
    <cellStyle name="Calculation 50" xfId="2144"/>
    <cellStyle name="Calculation 51" xfId="2145"/>
    <cellStyle name="Calculation 52" xfId="2146"/>
    <cellStyle name="Calculation 53" xfId="2147"/>
    <cellStyle name="Calculation 54" xfId="2148"/>
    <cellStyle name="Calculation 55" xfId="2149"/>
    <cellStyle name="Calculation 56" xfId="2150"/>
    <cellStyle name="Calculation 57" xfId="2151"/>
    <cellStyle name="Calculation 58" xfId="2152"/>
    <cellStyle name="Calculation 59" xfId="2153"/>
    <cellStyle name="Calculation 6" xfId="2154"/>
    <cellStyle name="Calculation 60" xfId="2155"/>
    <cellStyle name="Calculation 61" xfId="2156"/>
    <cellStyle name="Calculation 62" xfId="2157"/>
    <cellStyle name="Calculation 63" xfId="2158"/>
    <cellStyle name="Calculation 64" xfId="2159"/>
    <cellStyle name="Calculation 65" xfId="2160"/>
    <cellStyle name="Calculation 66" xfId="2161"/>
    <cellStyle name="Calculation 67" xfId="2162"/>
    <cellStyle name="Calculation 68" xfId="2163"/>
    <cellStyle name="Calculation 69" xfId="2164"/>
    <cellStyle name="Calculation 7" xfId="2165"/>
    <cellStyle name="Calculation 70" xfId="2166"/>
    <cellStyle name="Calculation 71" xfId="2167"/>
    <cellStyle name="Calculation 72" xfId="2168"/>
    <cellStyle name="Calculation 73" xfId="2169"/>
    <cellStyle name="Calculation 74" xfId="2170"/>
    <cellStyle name="Calculation 75" xfId="2171"/>
    <cellStyle name="Calculation 76" xfId="2172"/>
    <cellStyle name="Calculation 8" xfId="2173"/>
    <cellStyle name="Calculation 9" xfId="2174"/>
    <cellStyle name="category" xfId="2175"/>
    <cellStyle name="Cerrency_Sheet2_XANGDAU" xfId="2176"/>
    <cellStyle name="Check Cell" xfId="3501" builtinId="23" customBuiltin="1"/>
    <cellStyle name="Check Cell 10" xfId="2177"/>
    <cellStyle name="Check Cell 11" xfId="2178"/>
    <cellStyle name="Check Cell 12" xfId="2179"/>
    <cellStyle name="Check Cell 13" xfId="2180"/>
    <cellStyle name="Check Cell 14" xfId="2181"/>
    <cellStyle name="Check Cell 15" xfId="2182"/>
    <cellStyle name="Check Cell 16" xfId="2183"/>
    <cellStyle name="Check Cell 17" xfId="2184"/>
    <cellStyle name="Check Cell 18" xfId="2185"/>
    <cellStyle name="Check Cell 19" xfId="2186"/>
    <cellStyle name="Check Cell 2" xfId="2187"/>
    <cellStyle name="Check Cell 20" xfId="2188"/>
    <cellStyle name="Check Cell 21" xfId="2189"/>
    <cellStyle name="Check Cell 22" xfId="2190"/>
    <cellStyle name="Check Cell 23" xfId="2191"/>
    <cellStyle name="Check Cell 24" xfId="2192"/>
    <cellStyle name="Check Cell 25" xfId="2193"/>
    <cellStyle name="Check Cell 26" xfId="2194"/>
    <cellStyle name="Check Cell 27" xfId="2195"/>
    <cellStyle name="Check Cell 28" xfId="2196"/>
    <cellStyle name="Check Cell 29" xfId="2197"/>
    <cellStyle name="Check Cell 3" xfId="2198"/>
    <cellStyle name="Check Cell 30" xfId="2199"/>
    <cellStyle name="Check Cell 31" xfId="2200"/>
    <cellStyle name="Check Cell 32" xfId="2201"/>
    <cellStyle name="Check Cell 33" xfId="2202"/>
    <cellStyle name="Check Cell 34" xfId="2203"/>
    <cellStyle name="Check Cell 35" xfId="2204"/>
    <cellStyle name="Check Cell 36" xfId="2205"/>
    <cellStyle name="Check Cell 37" xfId="2206"/>
    <cellStyle name="Check Cell 38" xfId="2207"/>
    <cellStyle name="Check Cell 39" xfId="2208"/>
    <cellStyle name="Check Cell 4" xfId="2209"/>
    <cellStyle name="Check Cell 40" xfId="2210"/>
    <cellStyle name="Check Cell 41" xfId="2211"/>
    <cellStyle name="Check Cell 42" xfId="2212"/>
    <cellStyle name="Check Cell 43" xfId="2213"/>
    <cellStyle name="Check Cell 44" xfId="2214"/>
    <cellStyle name="Check Cell 45" xfId="2215"/>
    <cellStyle name="Check Cell 46" xfId="2216"/>
    <cellStyle name="Check Cell 47" xfId="2217"/>
    <cellStyle name="Check Cell 48" xfId="2218"/>
    <cellStyle name="Check Cell 49" xfId="2219"/>
    <cellStyle name="Check Cell 5" xfId="2220"/>
    <cellStyle name="Check Cell 50" xfId="2221"/>
    <cellStyle name="Check Cell 51" xfId="2222"/>
    <cellStyle name="Check Cell 52" xfId="2223"/>
    <cellStyle name="Check Cell 53" xfId="2224"/>
    <cellStyle name="Check Cell 54" xfId="2225"/>
    <cellStyle name="Check Cell 55" xfId="2226"/>
    <cellStyle name="Check Cell 56" xfId="2227"/>
    <cellStyle name="Check Cell 57" xfId="2228"/>
    <cellStyle name="Check Cell 58" xfId="2229"/>
    <cellStyle name="Check Cell 59" xfId="2230"/>
    <cellStyle name="Check Cell 6" xfId="2231"/>
    <cellStyle name="Check Cell 60" xfId="2232"/>
    <cellStyle name="Check Cell 61" xfId="2233"/>
    <cellStyle name="Check Cell 62" xfId="2234"/>
    <cellStyle name="Check Cell 63" xfId="2235"/>
    <cellStyle name="Check Cell 64" xfId="2236"/>
    <cellStyle name="Check Cell 65" xfId="2237"/>
    <cellStyle name="Check Cell 66" xfId="2238"/>
    <cellStyle name="Check Cell 67" xfId="2239"/>
    <cellStyle name="Check Cell 68" xfId="2240"/>
    <cellStyle name="Check Cell 69" xfId="2241"/>
    <cellStyle name="Check Cell 7" xfId="2242"/>
    <cellStyle name="Check Cell 70" xfId="2243"/>
    <cellStyle name="Check Cell 71" xfId="2244"/>
    <cellStyle name="Check Cell 72" xfId="2245"/>
    <cellStyle name="Check Cell 73" xfId="2246"/>
    <cellStyle name="Check Cell 74" xfId="2247"/>
    <cellStyle name="Check Cell 75" xfId="2248"/>
    <cellStyle name="Check Cell 76" xfId="2249"/>
    <cellStyle name="Check Cell 8" xfId="2250"/>
    <cellStyle name="Check Cell 9" xfId="2251"/>
    <cellStyle name="CHUONG" xfId="2252"/>
    <cellStyle name="Comma" xfId="2253" builtinId="3"/>
    <cellStyle name="Comma [00]" xfId="2254"/>
    <cellStyle name="Comma 2" xfId="2255"/>
    <cellStyle name="Comma0" xfId="2256"/>
    <cellStyle name="Currency [00]" xfId="2257"/>
    <cellStyle name="Currency0" xfId="2258"/>
    <cellStyle name="Date" xfId="2259"/>
    <cellStyle name="Date Short" xfId="2260"/>
    <cellStyle name="DELTA" xfId="2261"/>
    <cellStyle name="Dezimal [0]_68574_Materialbedarfsliste" xfId="2262"/>
    <cellStyle name="Dezimal_68574_Materialbedarfsliste" xfId="2263"/>
    <cellStyle name="Enter Currency (0)" xfId="2264"/>
    <cellStyle name="Enter Currency (2)" xfId="2265"/>
    <cellStyle name="Enter Units (0)" xfId="2266"/>
    <cellStyle name="Enter Units (1)" xfId="2267"/>
    <cellStyle name="Enter Units (2)" xfId="2268"/>
    <cellStyle name="Euro" xfId="2269"/>
    <cellStyle name="Explanatory Text" xfId="3503" builtinId="53" customBuiltin="1"/>
    <cellStyle name="Explanatory Text 10" xfId="2270"/>
    <cellStyle name="Explanatory Text 11" xfId="2271"/>
    <cellStyle name="Explanatory Text 12" xfId="2272"/>
    <cellStyle name="Explanatory Text 13" xfId="2273"/>
    <cellStyle name="Explanatory Text 14" xfId="2274"/>
    <cellStyle name="Explanatory Text 15" xfId="2275"/>
    <cellStyle name="Explanatory Text 16" xfId="2276"/>
    <cellStyle name="Explanatory Text 17" xfId="2277"/>
    <cellStyle name="Explanatory Text 18" xfId="2278"/>
    <cellStyle name="Explanatory Text 19" xfId="2279"/>
    <cellStyle name="Explanatory Text 2" xfId="2280"/>
    <cellStyle name="Explanatory Text 20" xfId="2281"/>
    <cellStyle name="Explanatory Text 21" xfId="2282"/>
    <cellStyle name="Explanatory Text 22" xfId="2283"/>
    <cellStyle name="Explanatory Text 23" xfId="2284"/>
    <cellStyle name="Explanatory Text 24" xfId="2285"/>
    <cellStyle name="Explanatory Text 25" xfId="2286"/>
    <cellStyle name="Explanatory Text 26" xfId="2287"/>
    <cellStyle name="Explanatory Text 27" xfId="2288"/>
    <cellStyle name="Explanatory Text 28" xfId="2289"/>
    <cellStyle name="Explanatory Text 29" xfId="2290"/>
    <cellStyle name="Explanatory Text 3" xfId="2291"/>
    <cellStyle name="Explanatory Text 30" xfId="2292"/>
    <cellStyle name="Explanatory Text 31" xfId="2293"/>
    <cellStyle name="Explanatory Text 32" xfId="2294"/>
    <cellStyle name="Explanatory Text 33" xfId="2295"/>
    <cellStyle name="Explanatory Text 34" xfId="2296"/>
    <cellStyle name="Explanatory Text 35" xfId="2297"/>
    <cellStyle name="Explanatory Text 36" xfId="2298"/>
    <cellStyle name="Explanatory Text 37" xfId="2299"/>
    <cellStyle name="Explanatory Text 38" xfId="2300"/>
    <cellStyle name="Explanatory Text 39" xfId="2301"/>
    <cellStyle name="Explanatory Text 4" xfId="2302"/>
    <cellStyle name="Explanatory Text 40" xfId="2303"/>
    <cellStyle name="Explanatory Text 41" xfId="2304"/>
    <cellStyle name="Explanatory Text 42" xfId="2305"/>
    <cellStyle name="Explanatory Text 43" xfId="2306"/>
    <cellStyle name="Explanatory Text 44" xfId="2307"/>
    <cellStyle name="Explanatory Text 45" xfId="2308"/>
    <cellStyle name="Explanatory Text 46" xfId="2309"/>
    <cellStyle name="Explanatory Text 47" xfId="2310"/>
    <cellStyle name="Explanatory Text 48" xfId="2311"/>
    <cellStyle name="Explanatory Text 49" xfId="2312"/>
    <cellStyle name="Explanatory Text 5" xfId="2313"/>
    <cellStyle name="Explanatory Text 50" xfId="2314"/>
    <cellStyle name="Explanatory Text 51" xfId="2315"/>
    <cellStyle name="Explanatory Text 52" xfId="2316"/>
    <cellStyle name="Explanatory Text 53" xfId="2317"/>
    <cellStyle name="Explanatory Text 54" xfId="2318"/>
    <cellStyle name="Explanatory Text 55" xfId="2319"/>
    <cellStyle name="Explanatory Text 56" xfId="2320"/>
    <cellStyle name="Explanatory Text 57" xfId="2321"/>
    <cellStyle name="Explanatory Text 58" xfId="2322"/>
    <cellStyle name="Explanatory Text 59" xfId="2323"/>
    <cellStyle name="Explanatory Text 6" xfId="2324"/>
    <cellStyle name="Explanatory Text 60" xfId="2325"/>
    <cellStyle name="Explanatory Text 61" xfId="2326"/>
    <cellStyle name="Explanatory Text 62" xfId="2327"/>
    <cellStyle name="Explanatory Text 63" xfId="2328"/>
    <cellStyle name="Explanatory Text 64" xfId="2329"/>
    <cellStyle name="Explanatory Text 65" xfId="2330"/>
    <cellStyle name="Explanatory Text 66" xfId="2331"/>
    <cellStyle name="Explanatory Text 67" xfId="2332"/>
    <cellStyle name="Explanatory Text 68" xfId="2333"/>
    <cellStyle name="Explanatory Text 69" xfId="2334"/>
    <cellStyle name="Explanatory Text 7" xfId="2335"/>
    <cellStyle name="Explanatory Text 70" xfId="2336"/>
    <cellStyle name="Explanatory Text 71" xfId="2337"/>
    <cellStyle name="Explanatory Text 72" xfId="2338"/>
    <cellStyle name="Explanatory Text 73" xfId="2339"/>
    <cellStyle name="Explanatory Text 74" xfId="2340"/>
    <cellStyle name="Explanatory Text 75" xfId="2341"/>
    <cellStyle name="Explanatory Text 76" xfId="2342"/>
    <cellStyle name="Explanatory Text 8" xfId="2343"/>
    <cellStyle name="Explanatory Text 9" xfId="2344"/>
    <cellStyle name="Fixed" xfId="2345"/>
    <cellStyle name="Good" xfId="3494" builtinId="26" customBuiltin="1"/>
    <cellStyle name="Good 10" xfId="2346"/>
    <cellStyle name="Good 11" xfId="2347"/>
    <cellStyle name="Good 12" xfId="2348"/>
    <cellStyle name="Good 13" xfId="2349"/>
    <cellStyle name="Good 14" xfId="2350"/>
    <cellStyle name="Good 15" xfId="2351"/>
    <cellStyle name="Good 16" xfId="2352"/>
    <cellStyle name="Good 17" xfId="2353"/>
    <cellStyle name="Good 18" xfId="2354"/>
    <cellStyle name="Good 19" xfId="2355"/>
    <cellStyle name="Good 2" xfId="2356"/>
    <cellStyle name="Good 20" xfId="2357"/>
    <cellStyle name="Good 21" xfId="2358"/>
    <cellStyle name="Good 22" xfId="2359"/>
    <cellStyle name="Good 23" xfId="2360"/>
    <cellStyle name="Good 24" xfId="2361"/>
    <cellStyle name="Good 25" xfId="2362"/>
    <cellStyle name="Good 26" xfId="2363"/>
    <cellStyle name="Good 27" xfId="2364"/>
    <cellStyle name="Good 28" xfId="2365"/>
    <cellStyle name="Good 29" xfId="2366"/>
    <cellStyle name="Good 3" xfId="2367"/>
    <cellStyle name="Good 30" xfId="2368"/>
    <cellStyle name="Good 31" xfId="2369"/>
    <cellStyle name="Good 32" xfId="2370"/>
    <cellStyle name="Good 33" xfId="2371"/>
    <cellStyle name="Good 34" xfId="2372"/>
    <cellStyle name="Good 35" xfId="2373"/>
    <cellStyle name="Good 36" xfId="2374"/>
    <cellStyle name="Good 37" xfId="2375"/>
    <cellStyle name="Good 38" xfId="2376"/>
    <cellStyle name="Good 39" xfId="2377"/>
    <cellStyle name="Good 4" xfId="2378"/>
    <cellStyle name="Good 40" xfId="2379"/>
    <cellStyle name="Good 41" xfId="2380"/>
    <cellStyle name="Good 42" xfId="2381"/>
    <cellStyle name="Good 43" xfId="2382"/>
    <cellStyle name="Good 44" xfId="2383"/>
    <cellStyle name="Good 45" xfId="2384"/>
    <cellStyle name="Good 46" xfId="2385"/>
    <cellStyle name="Good 47" xfId="2386"/>
    <cellStyle name="Good 48" xfId="2387"/>
    <cellStyle name="Good 49" xfId="2388"/>
    <cellStyle name="Good 5" xfId="2389"/>
    <cellStyle name="Good 50" xfId="2390"/>
    <cellStyle name="Good 51" xfId="2391"/>
    <cellStyle name="Good 52" xfId="2392"/>
    <cellStyle name="Good 53" xfId="2393"/>
    <cellStyle name="Good 54" xfId="2394"/>
    <cellStyle name="Good 55" xfId="2395"/>
    <cellStyle name="Good 56" xfId="2396"/>
    <cellStyle name="Good 57" xfId="2397"/>
    <cellStyle name="Good 58" xfId="2398"/>
    <cellStyle name="Good 59" xfId="2399"/>
    <cellStyle name="Good 6" xfId="2400"/>
    <cellStyle name="Good 60" xfId="2401"/>
    <cellStyle name="Good 61" xfId="2402"/>
    <cellStyle name="Good 62" xfId="2403"/>
    <cellStyle name="Good 63" xfId="2404"/>
    <cellStyle name="Good 64" xfId="2405"/>
    <cellStyle name="Good 65" xfId="2406"/>
    <cellStyle name="Good 66" xfId="2407"/>
    <cellStyle name="Good 67" xfId="2408"/>
    <cellStyle name="Good 68" xfId="2409"/>
    <cellStyle name="Good 69" xfId="2410"/>
    <cellStyle name="Good 7" xfId="2411"/>
    <cellStyle name="Good 70" xfId="2412"/>
    <cellStyle name="Good 71" xfId="2413"/>
    <cellStyle name="Good 72" xfId="2414"/>
    <cellStyle name="Good 73" xfId="2415"/>
    <cellStyle name="Good 74" xfId="2416"/>
    <cellStyle name="Good 75" xfId="2417"/>
    <cellStyle name="Good 76" xfId="2418"/>
    <cellStyle name="Good 8" xfId="2419"/>
    <cellStyle name="Good 9" xfId="2420"/>
    <cellStyle name="Grey" xfId="2421"/>
    <cellStyle name="ha" xfId="2422"/>
    <cellStyle name="HEADER" xfId="2423"/>
    <cellStyle name="Header1" xfId="2424"/>
    <cellStyle name="Header2" xfId="2425"/>
    <cellStyle name="Heading 1" xfId="2426" builtinId="16" customBuiltin="1"/>
    <cellStyle name="Heading 1 10" xfId="2427"/>
    <cellStyle name="Heading 1 11" xfId="2428"/>
    <cellStyle name="Heading 1 12" xfId="2429"/>
    <cellStyle name="Heading 1 13" xfId="2430"/>
    <cellStyle name="Heading 1 14" xfId="2431"/>
    <cellStyle name="Heading 1 15" xfId="2432"/>
    <cellStyle name="Heading 1 16" xfId="2433"/>
    <cellStyle name="Heading 1 17" xfId="2434"/>
    <cellStyle name="Heading 1 18" xfId="2435"/>
    <cellStyle name="Heading 1 19" xfId="2436"/>
    <cellStyle name="Heading 1 2" xfId="2437"/>
    <cellStyle name="Heading 1 20" xfId="2438"/>
    <cellStyle name="Heading 1 21" xfId="2439"/>
    <cellStyle name="Heading 1 22" xfId="2440"/>
    <cellStyle name="Heading 1 23" xfId="2441"/>
    <cellStyle name="Heading 1 24" xfId="2442"/>
    <cellStyle name="Heading 1 25" xfId="2443"/>
    <cellStyle name="Heading 1 26" xfId="2444"/>
    <cellStyle name="Heading 1 27" xfId="2445"/>
    <cellStyle name="Heading 1 28" xfId="2446"/>
    <cellStyle name="Heading 1 29" xfId="2447"/>
    <cellStyle name="Heading 1 3" xfId="2448"/>
    <cellStyle name="Heading 1 30" xfId="2449"/>
    <cellStyle name="Heading 1 31" xfId="2450"/>
    <cellStyle name="Heading 1 32" xfId="2451"/>
    <cellStyle name="Heading 1 33" xfId="2452"/>
    <cellStyle name="Heading 1 34" xfId="2453"/>
    <cellStyle name="Heading 1 35" xfId="2454"/>
    <cellStyle name="Heading 1 36" xfId="2455"/>
    <cellStyle name="Heading 1 37" xfId="2456"/>
    <cellStyle name="Heading 1 38" xfId="2457"/>
    <cellStyle name="Heading 1 39" xfId="2458"/>
    <cellStyle name="Heading 1 4" xfId="2459"/>
    <cellStyle name="Heading 1 40" xfId="2460"/>
    <cellStyle name="Heading 1 41" xfId="2461"/>
    <cellStyle name="Heading 1 42" xfId="2462"/>
    <cellStyle name="Heading 1 43" xfId="2463"/>
    <cellStyle name="Heading 1 44" xfId="2464"/>
    <cellStyle name="Heading 1 45" xfId="2465"/>
    <cellStyle name="Heading 1 46" xfId="2466"/>
    <cellStyle name="Heading 1 47" xfId="2467"/>
    <cellStyle name="Heading 1 48" xfId="2468"/>
    <cellStyle name="Heading 1 49" xfId="2469"/>
    <cellStyle name="Heading 1 5" xfId="2470"/>
    <cellStyle name="Heading 1 50" xfId="2471"/>
    <cellStyle name="Heading 1 51" xfId="2472"/>
    <cellStyle name="Heading 1 52" xfId="2473"/>
    <cellStyle name="Heading 1 53" xfId="2474"/>
    <cellStyle name="Heading 1 54" xfId="2475"/>
    <cellStyle name="Heading 1 55" xfId="2476"/>
    <cellStyle name="Heading 1 56" xfId="2477"/>
    <cellStyle name="Heading 1 57" xfId="2478"/>
    <cellStyle name="Heading 1 58" xfId="2479"/>
    <cellStyle name="Heading 1 59" xfId="2480"/>
    <cellStyle name="Heading 1 6" xfId="2481"/>
    <cellStyle name="Heading 1 60" xfId="2482"/>
    <cellStyle name="Heading 1 61" xfId="2483"/>
    <cellStyle name="Heading 1 62" xfId="2484"/>
    <cellStyle name="Heading 1 63" xfId="2485"/>
    <cellStyle name="Heading 1 64" xfId="2486"/>
    <cellStyle name="Heading 1 65" xfId="2487"/>
    <cellStyle name="Heading 1 66" xfId="2488"/>
    <cellStyle name="Heading 1 67" xfId="2489"/>
    <cellStyle name="Heading 1 68" xfId="2490"/>
    <cellStyle name="Heading 1 69" xfId="2491"/>
    <cellStyle name="Heading 1 7" xfId="2492"/>
    <cellStyle name="Heading 1 70" xfId="2493"/>
    <cellStyle name="Heading 1 71" xfId="2494"/>
    <cellStyle name="Heading 1 72" xfId="2495"/>
    <cellStyle name="Heading 1 73" xfId="2496"/>
    <cellStyle name="Heading 1 74" xfId="2497"/>
    <cellStyle name="Heading 1 75" xfId="2498"/>
    <cellStyle name="Heading 1 76" xfId="2499"/>
    <cellStyle name="Heading 1 77" xfId="3528"/>
    <cellStyle name="Heading 1 78" xfId="3531"/>
    <cellStyle name="Heading 1 8" xfId="2500"/>
    <cellStyle name="Heading 1 9" xfId="2501"/>
    <cellStyle name="Heading 2" xfId="2502" builtinId="17" customBuiltin="1"/>
    <cellStyle name="Heading 2 10" xfId="2503"/>
    <cellStyle name="Heading 2 11" xfId="2504"/>
    <cellStyle name="Heading 2 12" xfId="2505"/>
    <cellStyle name="Heading 2 13" xfId="2506"/>
    <cellStyle name="Heading 2 14" xfId="2507"/>
    <cellStyle name="Heading 2 15" xfId="2508"/>
    <cellStyle name="Heading 2 16" xfId="2509"/>
    <cellStyle name="Heading 2 17" xfId="2510"/>
    <cellStyle name="Heading 2 18" xfId="2511"/>
    <cellStyle name="Heading 2 19" xfId="2512"/>
    <cellStyle name="Heading 2 2" xfId="2513"/>
    <cellStyle name="Heading 2 20" xfId="2514"/>
    <cellStyle name="Heading 2 21" xfId="2515"/>
    <cellStyle name="Heading 2 22" xfId="2516"/>
    <cellStyle name="Heading 2 23" xfId="2517"/>
    <cellStyle name="Heading 2 24" xfId="2518"/>
    <cellStyle name="Heading 2 25" xfId="2519"/>
    <cellStyle name="Heading 2 26" xfId="2520"/>
    <cellStyle name="Heading 2 27" xfId="2521"/>
    <cellStyle name="Heading 2 28" xfId="2522"/>
    <cellStyle name="Heading 2 29" xfId="2523"/>
    <cellStyle name="Heading 2 3" xfId="2524"/>
    <cellStyle name="Heading 2 30" xfId="2525"/>
    <cellStyle name="Heading 2 31" xfId="2526"/>
    <cellStyle name="Heading 2 32" xfId="2527"/>
    <cellStyle name="Heading 2 33" xfId="2528"/>
    <cellStyle name="Heading 2 34" xfId="2529"/>
    <cellStyle name="Heading 2 35" xfId="2530"/>
    <cellStyle name="Heading 2 36" xfId="2531"/>
    <cellStyle name="Heading 2 37" xfId="2532"/>
    <cellStyle name="Heading 2 38" xfId="2533"/>
    <cellStyle name="Heading 2 39" xfId="2534"/>
    <cellStyle name="Heading 2 4" xfId="2535"/>
    <cellStyle name="Heading 2 40" xfId="2536"/>
    <cellStyle name="Heading 2 41" xfId="2537"/>
    <cellStyle name="Heading 2 42" xfId="2538"/>
    <cellStyle name="Heading 2 43" xfId="2539"/>
    <cellStyle name="Heading 2 44" xfId="2540"/>
    <cellStyle name="Heading 2 45" xfId="2541"/>
    <cellStyle name="Heading 2 46" xfId="2542"/>
    <cellStyle name="Heading 2 47" xfId="2543"/>
    <cellStyle name="Heading 2 48" xfId="2544"/>
    <cellStyle name="Heading 2 49" xfId="2545"/>
    <cellStyle name="Heading 2 5" xfId="2546"/>
    <cellStyle name="Heading 2 50" xfId="2547"/>
    <cellStyle name="Heading 2 51" xfId="2548"/>
    <cellStyle name="Heading 2 52" xfId="2549"/>
    <cellStyle name="Heading 2 53" xfId="2550"/>
    <cellStyle name="Heading 2 54" xfId="2551"/>
    <cellStyle name="Heading 2 55" xfId="2552"/>
    <cellStyle name="Heading 2 56" xfId="2553"/>
    <cellStyle name="Heading 2 57" xfId="2554"/>
    <cellStyle name="Heading 2 58" xfId="2555"/>
    <cellStyle name="Heading 2 59" xfId="2556"/>
    <cellStyle name="Heading 2 6" xfId="2557"/>
    <cellStyle name="Heading 2 60" xfId="2558"/>
    <cellStyle name="Heading 2 61" xfId="2559"/>
    <cellStyle name="Heading 2 62" xfId="2560"/>
    <cellStyle name="Heading 2 63" xfId="2561"/>
    <cellStyle name="Heading 2 64" xfId="2562"/>
    <cellStyle name="Heading 2 65" xfId="2563"/>
    <cellStyle name="Heading 2 66" xfId="2564"/>
    <cellStyle name="Heading 2 67" xfId="2565"/>
    <cellStyle name="Heading 2 68" xfId="2566"/>
    <cellStyle name="Heading 2 69" xfId="2567"/>
    <cellStyle name="Heading 2 7" xfId="2568"/>
    <cellStyle name="Heading 2 70" xfId="2569"/>
    <cellStyle name="Heading 2 71" xfId="2570"/>
    <cellStyle name="Heading 2 72" xfId="2571"/>
    <cellStyle name="Heading 2 73" xfId="2572"/>
    <cellStyle name="Heading 2 74" xfId="2573"/>
    <cellStyle name="Heading 2 75" xfId="2574"/>
    <cellStyle name="Heading 2 76" xfId="2575"/>
    <cellStyle name="Heading 2 77" xfId="3529"/>
    <cellStyle name="Heading 2 78" xfId="3530"/>
    <cellStyle name="Heading 2 8" xfId="2576"/>
    <cellStyle name="Heading 2 9" xfId="2577"/>
    <cellStyle name="Heading 3" xfId="3492" builtinId="18" customBuiltin="1"/>
    <cellStyle name="Heading 3 10" xfId="2578"/>
    <cellStyle name="Heading 3 11" xfId="2579"/>
    <cellStyle name="Heading 3 12" xfId="2580"/>
    <cellStyle name="Heading 3 13" xfId="2581"/>
    <cellStyle name="Heading 3 14" xfId="2582"/>
    <cellStyle name="Heading 3 15" xfId="2583"/>
    <cellStyle name="Heading 3 16" xfId="2584"/>
    <cellStyle name="Heading 3 17" xfId="2585"/>
    <cellStyle name="Heading 3 18" xfId="2586"/>
    <cellStyle name="Heading 3 19" xfId="2587"/>
    <cellStyle name="Heading 3 2" xfId="2588"/>
    <cellStyle name="Heading 3 20" xfId="2589"/>
    <cellStyle name="Heading 3 21" xfId="2590"/>
    <cellStyle name="Heading 3 22" xfId="2591"/>
    <cellStyle name="Heading 3 23" xfId="2592"/>
    <cellStyle name="Heading 3 24" xfId="2593"/>
    <cellStyle name="Heading 3 25" xfId="2594"/>
    <cellStyle name="Heading 3 26" xfId="2595"/>
    <cellStyle name="Heading 3 27" xfId="2596"/>
    <cellStyle name="Heading 3 28" xfId="2597"/>
    <cellStyle name="Heading 3 29" xfId="2598"/>
    <cellStyle name="Heading 3 3" xfId="2599"/>
    <cellStyle name="Heading 3 30" xfId="2600"/>
    <cellStyle name="Heading 3 31" xfId="2601"/>
    <cellStyle name="Heading 3 32" xfId="2602"/>
    <cellStyle name="Heading 3 33" xfId="2603"/>
    <cellStyle name="Heading 3 34" xfId="2604"/>
    <cellStyle name="Heading 3 35" xfId="2605"/>
    <cellStyle name="Heading 3 36" xfId="2606"/>
    <cellStyle name="Heading 3 37" xfId="2607"/>
    <cellStyle name="Heading 3 38" xfId="2608"/>
    <cellStyle name="Heading 3 39" xfId="2609"/>
    <cellStyle name="Heading 3 4" xfId="2610"/>
    <cellStyle name="Heading 3 40" xfId="2611"/>
    <cellStyle name="Heading 3 41" xfId="2612"/>
    <cellStyle name="Heading 3 42" xfId="2613"/>
    <cellStyle name="Heading 3 43" xfId="2614"/>
    <cellStyle name="Heading 3 44" xfId="2615"/>
    <cellStyle name="Heading 3 45" xfId="2616"/>
    <cellStyle name="Heading 3 46" xfId="2617"/>
    <cellStyle name="Heading 3 47" xfId="2618"/>
    <cellStyle name="Heading 3 48" xfId="2619"/>
    <cellStyle name="Heading 3 49" xfId="2620"/>
    <cellStyle name="Heading 3 5" xfId="2621"/>
    <cellStyle name="Heading 3 50" xfId="2622"/>
    <cellStyle name="Heading 3 51" xfId="2623"/>
    <cellStyle name="Heading 3 52" xfId="2624"/>
    <cellStyle name="Heading 3 53" xfId="2625"/>
    <cellStyle name="Heading 3 54" xfId="2626"/>
    <cellStyle name="Heading 3 55" xfId="2627"/>
    <cellStyle name="Heading 3 56" xfId="2628"/>
    <cellStyle name="Heading 3 57" xfId="2629"/>
    <cellStyle name="Heading 3 58" xfId="2630"/>
    <cellStyle name="Heading 3 59" xfId="2631"/>
    <cellStyle name="Heading 3 6" xfId="2632"/>
    <cellStyle name="Heading 3 60" xfId="2633"/>
    <cellStyle name="Heading 3 61" xfId="2634"/>
    <cellStyle name="Heading 3 62" xfId="2635"/>
    <cellStyle name="Heading 3 63" xfId="2636"/>
    <cellStyle name="Heading 3 64" xfId="2637"/>
    <cellStyle name="Heading 3 65" xfId="2638"/>
    <cellStyle name="Heading 3 66" xfId="2639"/>
    <cellStyle name="Heading 3 67" xfId="2640"/>
    <cellStyle name="Heading 3 68" xfId="2641"/>
    <cellStyle name="Heading 3 69" xfId="2642"/>
    <cellStyle name="Heading 3 7" xfId="2643"/>
    <cellStyle name="Heading 3 70" xfId="2644"/>
    <cellStyle name="Heading 3 71" xfId="2645"/>
    <cellStyle name="Heading 3 72" xfId="2646"/>
    <cellStyle name="Heading 3 73" xfId="2647"/>
    <cellStyle name="Heading 3 74" xfId="2648"/>
    <cellStyle name="Heading 3 75" xfId="2649"/>
    <cellStyle name="Heading 3 76" xfId="2650"/>
    <cellStyle name="Heading 3 8" xfId="2651"/>
    <cellStyle name="Heading 3 9" xfId="2652"/>
    <cellStyle name="Heading 4" xfId="3493" builtinId="19" customBuiltin="1"/>
    <cellStyle name="Heading 4 10" xfId="2653"/>
    <cellStyle name="Heading 4 11" xfId="2654"/>
    <cellStyle name="Heading 4 12" xfId="2655"/>
    <cellStyle name="Heading 4 13" xfId="2656"/>
    <cellStyle name="Heading 4 14" xfId="2657"/>
    <cellStyle name="Heading 4 15" xfId="2658"/>
    <cellStyle name="Heading 4 16" xfId="2659"/>
    <cellStyle name="Heading 4 17" xfId="2660"/>
    <cellStyle name="Heading 4 18" xfId="2661"/>
    <cellStyle name="Heading 4 19" xfId="2662"/>
    <cellStyle name="Heading 4 2" xfId="2663"/>
    <cellStyle name="Heading 4 20" xfId="2664"/>
    <cellStyle name="Heading 4 21" xfId="2665"/>
    <cellStyle name="Heading 4 22" xfId="2666"/>
    <cellStyle name="Heading 4 23" xfId="2667"/>
    <cellStyle name="Heading 4 24" xfId="2668"/>
    <cellStyle name="Heading 4 25" xfId="2669"/>
    <cellStyle name="Heading 4 26" xfId="2670"/>
    <cellStyle name="Heading 4 27" xfId="2671"/>
    <cellStyle name="Heading 4 28" xfId="2672"/>
    <cellStyle name="Heading 4 29" xfId="2673"/>
    <cellStyle name="Heading 4 3" xfId="2674"/>
    <cellStyle name="Heading 4 30" xfId="2675"/>
    <cellStyle name="Heading 4 31" xfId="2676"/>
    <cellStyle name="Heading 4 32" xfId="2677"/>
    <cellStyle name="Heading 4 33" xfId="2678"/>
    <cellStyle name="Heading 4 34" xfId="2679"/>
    <cellStyle name="Heading 4 35" xfId="2680"/>
    <cellStyle name="Heading 4 36" xfId="2681"/>
    <cellStyle name="Heading 4 37" xfId="2682"/>
    <cellStyle name="Heading 4 38" xfId="2683"/>
    <cellStyle name="Heading 4 39" xfId="2684"/>
    <cellStyle name="Heading 4 4" xfId="2685"/>
    <cellStyle name="Heading 4 40" xfId="2686"/>
    <cellStyle name="Heading 4 41" xfId="2687"/>
    <cellStyle name="Heading 4 42" xfId="2688"/>
    <cellStyle name="Heading 4 43" xfId="2689"/>
    <cellStyle name="Heading 4 44" xfId="2690"/>
    <cellStyle name="Heading 4 45" xfId="2691"/>
    <cellStyle name="Heading 4 46" xfId="2692"/>
    <cellStyle name="Heading 4 47" xfId="2693"/>
    <cellStyle name="Heading 4 48" xfId="2694"/>
    <cellStyle name="Heading 4 49" xfId="2695"/>
    <cellStyle name="Heading 4 5" xfId="2696"/>
    <cellStyle name="Heading 4 50" xfId="2697"/>
    <cellStyle name="Heading 4 51" xfId="2698"/>
    <cellStyle name="Heading 4 52" xfId="2699"/>
    <cellStyle name="Heading 4 53" xfId="2700"/>
    <cellStyle name="Heading 4 54" xfId="2701"/>
    <cellStyle name="Heading 4 55" xfId="2702"/>
    <cellStyle name="Heading 4 56" xfId="2703"/>
    <cellStyle name="Heading 4 57" xfId="2704"/>
    <cellStyle name="Heading 4 58" xfId="2705"/>
    <cellStyle name="Heading 4 59" xfId="2706"/>
    <cellStyle name="Heading 4 6" xfId="2707"/>
    <cellStyle name="Heading 4 60" xfId="2708"/>
    <cellStyle name="Heading 4 61" xfId="2709"/>
    <cellStyle name="Heading 4 62" xfId="2710"/>
    <cellStyle name="Heading 4 63" xfId="2711"/>
    <cellStyle name="Heading 4 64" xfId="2712"/>
    <cellStyle name="Heading 4 65" xfId="2713"/>
    <cellStyle name="Heading 4 66" xfId="2714"/>
    <cellStyle name="Heading 4 67" xfId="2715"/>
    <cellStyle name="Heading 4 68" xfId="2716"/>
    <cellStyle name="Heading 4 69" xfId="2717"/>
    <cellStyle name="Heading 4 7" xfId="2718"/>
    <cellStyle name="Heading 4 70" xfId="2719"/>
    <cellStyle name="Heading 4 71" xfId="2720"/>
    <cellStyle name="Heading 4 72" xfId="2721"/>
    <cellStyle name="Heading 4 73" xfId="2722"/>
    <cellStyle name="Heading 4 74" xfId="2723"/>
    <cellStyle name="Heading 4 75" xfId="2724"/>
    <cellStyle name="Heading 4 76" xfId="2725"/>
    <cellStyle name="Heading 4 8" xfId="2726"/>
    <cellStyle name="Heading 4 9" xfId="2727"/>
    <cellStyle name="Heading1" xfId="2728"/>
    <cellStyle name="Heading2" xfId="2729"/>
    <cellStyle name="headoption" xfId="2730"/>
    <cellStyle name="Hoa-Scholl" xfId="2731"/>
    <cellStyle name="i·0" xfId="2732"/>
    <cellStyle name="Input" xfId="3497" builtinId="20" customBuiltin="1"/>
    <cellStyle name="Input [yellow]" xfId="2733"/>
    <cellStyle name="Input 10" xfId="2734"/>
    <cellStyle name="Input 11" xfId="2735"/>
    <cellStyle name="Input 12" xfId="2736"/>
    <cellStyle name="Input 13" xfId="2737"/>
    <cellStyle name="Input 14" xfId="2738"/>
    <cellStyle name="Input 15" xfId="2739"/>
    <cellStyle name="Input 16" xfId="2740"/>
    <cellStyle name="Input 17" xfId="2741"/>
    <cellStyle name="Input 18" xfId="2742"/>
    <cellStyle name="Input 19" xfId="2743"/>
    <cellStyle name="Input 2" xfId="2744"/>
    <cellStyle name="Input 20" xfId="2745"/>
    <cellStyle name="Input 21" xfId="2746"/>
    <cellStyle name="Input 22" xfId="2747"/>
    <cellStyle name="Input 23" xfId="2748"/>
    <cellStyle name="Input 24" xfId="2749"/>
    <cellStyle name="Input 25" xfId="2750"/>
    <cellStyle name="Input 26" xfId="2751"/>
    <cellStyle name="Input 27" xfId="2752"/>
    <cellStyle name="Input 28" xfId="2753"/>
    <cellStyle name="Input 29" xfId="2754"/>
    <cellStyle name="Input 3" xfId="2755"/>
    <cellStyle name="Input 30" xfId="2756"/>
    <cellStyle name="Input 31" xfId="2757"/>
    <cellStyle name="Input 32" xfId="2758"/>
    <cellStyle name="Input 33" xfId="2759"/>
    <cellStyle name="Input 34" xfId="2760"/>
    <cellStyle name="Input 35" xfId="2761"/>
    <cellStyle name="Input 36" xfId="2762"/>
    <cellStyle name="Input 37" xfId="2763"/>
    <cellStyle name="Input 38" xfId="2764"/>
    <cellStyle name="Input 39" xfId="2765"/>
    <cellStyle name="Input 4" xfId="2766"/>
    <cellStyle name="Input 40" xfId="2767"/>
    <cellStyle name="Input 41" xfId="2768"/>
    <cellStyle name="Input 42" xfId="2769"/>
    <cellStyle name="Input 43" xfId="2770"/>
    <cellStyle name="Input 44" xfId="2771"/>
    <cellStyle name="Input 45" xfId="2772"/>
    <cellStyle name="Input 46" xfId="2773"/>
    <cellStyle name="Input 47" xfId="2774"/>
    <cellStyle name="Input 48" xfId="2775"/>
    <cellStyle name="Input 49" xfId="2776"/>
    <cellStyle name="Input 5" xfId="2777"/>
    <cellStyle name="Input 50" xfId="2778"/>
    <cellStyle name="Input 51" xfId="2779"/>
    <cellStyle name="Input 52" xfId="2780"/>
    <cellStyle name="Input 53" xfId="2781"/>
    <cellStyle name="Input 54" xfId="2782"/>
    <cellStyle name="Input 55" xfId="2783"/>
    <cellStyle name="Input 56" xfId="2784"/>
    <cellStyle name="Input 57" xfId="2785"/>
    <cellStyle name="Input 58" xfId="2786"/>
    <cellStyle name="Input 59" xfId="2787"/>
    <cellStyle name="Input 6" xfId="2788"/>
    <cellStyle name="Input 60" xfId="2789"/>
    <cellStyle name="Input 61" xfId="2790"/>
    <cellStyle name="Input 62" xfId="2791"/>
    <cellStyle name="Input 63" xfId="2792"/>
    <cellStyle name="Input 64" xfId="2793"/>
    <cellStyle name="Input 65" xfId="2794"/>
    <cellStyle name="Input 66" xfId="2795"/>
    <cellStyle name="Input 67" xfId="2796"/>
    <cellStyle name="Input 68" xfId="2797"/>
    <cellStyle name="Input 69" xfId="2798"/>
    <cellStyle name="Input 7" xfId="2799"/>
    <cellStyle name="Input 70" xfId="2800"/>
    <cellStyle name="Input 71" xfId="2801"/>
    <cellStyle name="Input 72" xfId="2802"/>
    <cellStyle name="Input 73" xfId="2803"/>
    <cellStyle name="Input 74" xfId="2804"/>
    <cellStyle name="Input 75" xfId="2805"/>
    <cellStyle name="Input 76" xfId="2806"/>
    <cellStyle name="Input 8" xfId="2807"/>
    <cellStyle name="Input 9" xfId="2808"/>
    <cellStyle name="khanh" xfId="2809"/>
    <cellStyle name="Line" xfId="2810"/>
    <cellStyle name="Link Currency (0)" xfId="2811"/>
    <cellStyle name="Link Currency (2)" xfId="2812"/>
    <cellStyle name="Link Units (0)" xfId="2813"/>
    <cellStyle name="Link Units (1)" xfId="2814"/>
    <cellStyle name="Link Units (2)" xfId="2815"/>
    <cellStyle name="Linked Cell" xfId="3500" builtinId="24" customBuiltin="1"/>
    <cellStyle name="Linked Cell 10" xfId="2816"/>
    <cellStyle name="Linked Cell 11" xfId="2817"/>
    <cellStyle name="Linked Cell 12" xfId="2818"/>
    <cellStyle name="Linked Cell 13" xfId="2819"/>
    <cellStyle name="Linked Cell 14" xfId="2820"/>
    <cellStyle name="Linked Cell 15" xfId="2821"/>
    <cellStyle name="Linked Cell 16" xfId="2822"/>
    <cellStyle name="Linked Cell 17" xfId="2823"/>
    <cellStyle name="Linked Cell 18" xfId="2824"/>
    <cellStyle name="Linked Cell 19" xfId="2825"/>
    <cellStyle name="Linked Cell 2" xfId="2826"/>
    <cellStyle name="Linked Cell 20" xfId="2827"/>
    <cellStyle name="Linked Cell 21" xfId="2828"/>
    <cellStyle name="Linked Cell 22" xfId="2829"/>
    <cellStyle name="Linked Cell 23" xfId="2830"/>
    <cellStyle name="Linked Cell 24" xfId="2831"/>
    <cellStyle name="Linked Cell 25" xfId="2832"/>
    <cellStyle name="Linked Cell 26" xfId="2833"/>
    <cellStyle name="Linked Cell 27" xfId="2834"/>
    <cellStyle name="Linked Cell 28" xfId="2835"/>
    <cellStyle name="Linked Cell 29" xfId="2836"/>
    <cellStyle name="Linked Cell 3" xfId="2837"/>
    <cellStyle name="Linked Cell 30" xfId="2838"/>
    <cellStyle name="Linked Cell 31" xfId="2839"/>
    <cellStyle name="Linked Cell 32" xfId="2840"/>
    <cellStyle name="Linked Cell 33" xfId="2841"/>
    <cellStyle name="Linked Cell 34" xfId="2842"/>
    <cellStyle name="Linked Cell 35" xfId="2843"/>
    <cellStyle name="Linked Cell 36" xfId="2844"/>
    <cellStyle name="Linked Cell 37" xfId="2845"/>
    <cellStyle name="Linked Cell 38" xfId="2846"/>
    <cellStyle name="Linked Cell 39" xfId="2847"/>
    <cellStyle name="Linked Cell 4" xfId="2848"/>
    <cellStyle name="Linked Cell 40" xfId="2849"/>
    <cellStyle name="Linked Cell 41" xfId="2850"/>
    <cellStyle name="Linked Cell 42" xfId="2851"/>
    <cellStyle name="Linked Cell 43" xfId="2852"/>
    <cellStyle name="Linked Cell 44" xfId="2853"/>
    <cellStyle name="Linked Cell 45" xfId="2854"/>
    <cellStyle name="Linked Cell 46" xfId="2855"/>
    <cellStyle name="Linked Cell 47" xfId="2856"/>
    <cellStyle name="Linked Cell 48" xfId="2857"/>
    <cellStyle name="Linked Cell 49" xfId="2858"/>
    <cellStyle name="Linked Cell 5" xfId="2859"/>
    <cellStyle name="Linked Cell 50" xfId="2860"/>
    <cellStyle name="Linked Cell 51" xfId="2861"/>
    <cellStyle name="Linked Cell 52" xfId="2862"/>
    <cellStyle name="Linked Cell 53" xfId="2863"/>
    <cellStyle name="Linked Cell 54" xfId="2864"/>
    <cellStyle name="Linked Cell 55" xfId="2865"/>
    <cellStyle name="Linked Cell 56" xfId="2866"/>
    <cellStyle name="Linked Cell 57" xfId="2867"/>
    <cellStyle name="Linked Cell 58" xfId="2868"/>
    <cellStyle name="Linked Cell 59" xfId="2869"/>
    <cellStyle name="Linked Cell 6" xfId="2870"/>
    <cellStyle name="Linked Cell 60" xfId="2871"/>
    <cellStyle name="Linked Cell 61" xfId="2872"/>
    <cellStyle name="Linked Cell 62" xfId="2873"/>
    <cellStyle name="Linked Cell 63" xfId="2874"/>
    <cellStyle name="Linked Cell 64" xfId="2875"/>
    <cellStyle name="Linked Cell 65" xfId="2876"/>
    <cellStyle name="Linked Cell 66" xfId="2877"/>
    <cellStyle name="Linked Cell 67" xfId="2878"/>
    <cellStyle name="Linked Cell 68" xfId="2879"/>
    <cellStyle name="Linked Cell 69" xfId="2880"/>
    <cellStyle name="Linked Cell 7" xfId="2881"/>
    <cellStyle name="Linked Cell 70" xfId="2882"/>
    <cellStyle name="Linked Cell 71" xfId="2883"/>
    <cellStyle name="Linked Cell 72" xfId="2884"/>
    <cellStyle name="Linked Cell 73" xfId="2885"/>
    <cellStyle name="Linked Cell 74" xfId="2886"/>
    <cellStyle name="Linked Cell 75" xfId="2887"/>
    <cellStyle name="Linked Cell 76" xfId="2888"/>
    <cellStyle name="Linked Cell 8" xfId="2889"/>
    <cellStyle name="Linked Cell 9" xfId="2890"/>
    <cellStyle name="Millares [0]_Well Timing" xfId="2891"/>
    <cellStyle name="Millares_Well Timing" xfId="2892"/>
    <cellStyle name="Model" xfId="2893"/>
    <cellStyle name="Moneda [0]_Well Timing" xfId="2894"/>
    <cellStyle name="Moneda_Well Timing" xfId="2895"/>
    <cellStyle name="Monétaire [0]_Feuil2" xfId="2896"/>
    <cellStyle name="Monétaire_Feuil2" xfId="2897"/>
    <cellStyle name="n" xfId="2898"/>
    <cellStyle name="Neutral" xfId="3496" builtinId="28" customBuiltin="1"/>
    <cellStyle name="Neutral 10" xfId="2899"/>
    <cellStyle name="Neutral 11" xfId="2900"/>
    <cellStyle name="Neutral 12" xfId="2901"/>
    <cellStyle name="Neutral 13" xfId="2902"/>
    <cellStyle name="Neutral 14" xfId="2903"/>
    <cellStyle name="Neutral 15" xfId="2904"/>
    <cellStyle name="Neutral 16" xfId="2905"/>
    <cellStyle name="Neutral 17" xfId="2906"/>
    <cellStyle name="Neutral 18" xfId="2907"/>
    <cellStyle name="Neutral 19" xfId="2908"/>
    <cellStyle name="Neutral 2" xfId="2909"/>
    <cellStyle name="Neutral 20" xfId="2910"/>
    <cellStyle name="Neutral 21" xfId="2911"/>
    <cellStyle name="Neutral 22" xfId="2912"/>
    <cellStyle name="Neutral 23" xfId="2913"/>
    <cellStyle name="Neutral 24" xfId="2914"/>
    <cellStyle name="Neutral 25" xfId="2915"/>
    <cellStyle name="Neutral 26" xfId="2916"/>
    <cellStyle name="Neutral 27" xfId="2917"/>
    <cellStyle name="Neutral 28" xfId="2918"/>
    <cellStyle name="Neutral 29" xfId="2919"/>
    <cellStyle name="Neutral 3" xfId="2920"/>
    <cellStyle name="Neutral 30" xfId="2921"/>
    <cellStyle name="Neutral 31" xfId="2922"/>
    <cellStyle name="Neutral 32" xfId="2923"/>
    <cellStyle name="Neutral 33" xfId="2924"/>
    <cellStyle name="Neutral 34" xfId="2925"/>
    <cellStyle name="Neutral 35" xfId="2926"/>
    <cellStyle name="Neutral 36" xfId="2927"/>
    <cellStyle name="Neutral 37" xfId="2928"/>
    <cellStyle name="Neutral 38" xfId="2929"/>
    <cellStyle name="Neutral 39" xfId="2930"/>
    <cellStyle name="Neutral 4" xfId="2931"/>
    <cellStyle name="Neutral 40" xfId="2932"/>
    <cellStyle name="Neutral 41" xfId="2933"/>
    <cellStyle name="Neutral 42" xfId="2934"/>
    <cellStyle name="Neutral 43" xfId="2935"/>
    <cellStyle name="Neutral 44" xfId="2936"/>
    <cellStyle name="Neutral 45" xfId="2937"/>
    <cellStyle name="Neutral 46" xfId="2938"/>
    <cellStyle name="Neutral 47" xfId="2939"/>
    <cellStyle name="Neutral 48" xfId="2940"/>
    <cellStyle name="Neutral 49" xfId="2941"/>
    <cellStyle name="Neutral 5" xfId="2942"/>
    <cellStyle name="Neutral 50" xfId="2943"/>
    <cellStyle name="Neutral 51" xfId="2944"/>
    <cellStyle name="Neutral 52" xfId="2945"/>
    <cellStyle name="Neutral 53" xfId="2946"/>
    <cellStyle name="Neutral 54" xfId="2947"/>
    <cellStyle name="Neutral 55" xfId="2948"/>
    <cellStyle name="Neutral 56" xfId="2949"/>
    <cellStyle name="Neutral 57" xfId="2950"/>
    <cellStyle name="Neutral 58" xfId="2951"/>
    <cellStyle name="Neutral 59" xfId="2952"/>
    <cellStyle name="Neutral 6" xfId="2953"/>
    <cellStyle name="Neutral 60" xfId="2954"/>
    <cellStyle name="Neutral 61" xfId="2955"/>
    <cellStyle name="Neutral 62" xfId="2956"/>
    <cellStyle name="Neutral 63" xfId="2957"/>
    <cellStyle name="Neutral 64" xfId="2958"/>
    <cellStyle name="Neutral 65" xfId="2959"/>
    <cellStyle name="Neutral 66" xfId="2960"/>
    <cellStyle name="Neutral 67" xfId="2961"/>
    <cellStyle name="Neutral 68" xfId="2962"/>
    <cellStyle name="Neutral 69" xfId="2963"/>
    <cellStyle name="Neutral 7" xfId="2964"/>
    <cellStyle name="Neutral 70" xfId="2965"/>
    <cellStyle name="Neutral 71" xfId="2966"/>
    <cellStyle name="Neutral 72" xfId="2967"/>
    <cellStyle name="Neutral 73" xfId="2968"/>
    <cellStyle name="Neutral 74" xfId="2969"/>
    <cellStyle name="Neutral 75" xfId="2970"/>
    <cellStyle name="Neutral 76" xfId="2971"/>
    <cellStyle name="Neutral 8" xfId="2972"/>
    <cellStyle name="Neutral 9" xfId="2973"/>
    <cellStyle name="no dec" xfId="2974"/>
    <cellStyle name="ÑONVÒ" xfId="2975"/>
    <cellStyle name="Normal" xfId="0" builtinId="0"/>
    <cellStyle name="Normal - Style1" xfId="2976"/>
    <cellStyle name="Normal - 유형1" xfId="2977"/>
    <cellStyle name="Normal 2" xfId="2978"/>
    <cellStyle name="Normal 6" xfId="2979"/>
    <cellStyle name="Normal_Book5" xfId="2980"/>
    <cellStyle name="Normal_Ketoan" xfId="2981"/>
    <cellStyle name="Normal_thuyet minh" xfId="2982"/>
    <cellStyle name="Normal_Thuyết minh" xfId="3536"/>
    <cellStyle name="Note 10" xfId="2983"/>
    <cellStyle name="Note 11" xfId="2984"/>
    <cellStyle name="Note 12" xfId="2985"/>
    <cellStyle name="Note 13" xfId="2986"/>
    <cellStyle name="Note 14" xfId="2987"/>
    <cellStyle name="Note 15" xfId="2988"/>
    <cellStyle name="Note 16" xfId="2989"/>
    <cellStyle name="Note 17" xfId="2990"/>
    <cellStyle name="Note 18" xfId="2991"/>
    <cellStyle name="Note 19" xfId="2992"/>
    <cellStyle name="Note 2" xfId="2993"/>
    <cellStyle name="Note 20" xfId="2994"/>
    <cellStyle name="Note 21" xfId="2995"/>
    <cellStyle name="Note 22" xfId="2996"/>
    <cellStyle name="Note 23" xfId="2997"/>
    <cellStyle name="Note 24" xfId="2998"/>
    <cellStyle name="Note 25" xfId="2999"/>
    <cellStyle name="Note 26" xfId="3000"/>
    <cellStyle name="Note 27" xfId="3001"/>
    <cellStyle name="Note 28" xfId="3002"/>
    <cellStyle name="Note 29" xfId="3003"/>
    <cellStyle name="Note 3" xfId="3004"/>
    <cellStyle name="Note 30" xfId="3005"/>
    <cellStyle name="Note 31" xfId="3006"/>
    <cellStyle name="Note 32" xfId="3007"/>
    <cellStyle name="Note 33" xfId="3008"/>
    <cellStyle name="Note 34" xfId="3009"/>
    <cellStyle name="Note 35" xfId="3010"/>
    <cellStyle name="Note 36" xfId="3011"/>
    <cellStyle name="Note 37" xfId="3012"/>
    <cellStyle name="Note 38" xfId="3013"/>
    <cellStyle name="Note 39" xfId="3014"/>
    <cellStyle name="Note 4" xfId="3015"/>
    <cellStyle name="Note 40" xfId="3016"/>
    <cellStyle name="Note 41" xfId="3017"/>
    <cellStyle name="Note 42" xfId="3018"/>
    <cellStyle name="Note 43" xfId="3019"/>
    <cellStyle name="Note 44" xfId="3020"/>
    <cellStyle name="Note 45" xfId="3021"/>
    <cellStyle name="Note 46" xfId="3022"/>
    <cellStyle name="Note 47" xfId="3023"/>
    <cellStyle name="Note 48" xfId="3024"/>
    <cellStyle name="Note 49" xfId="3025"/>
    <cellStyle name="Note 5" xfId="3026"/>
    <cellStyle name="Note 50" xfId="3027"/>
    <cellStyle name="Note 51" xfId="3028"/>
    <cellStyle name="Note 52" xfId="3029"/>
    <cellStyle name="Note 53" xfId="3030"/>
    <cellStyle name="Note 54" xfId="3031"/>
    <cellStyle name="Note 55" xfId="3032"/>
    <cellStyle name="Note 56" xfId="3033"/>
    <cellStyle name="Note 57" xfId="3034"/>
    <cellStyle name="Note 58" xfId="3035"/>
    <cellStyle name="Note 59" xfId="3036"/>
    <cellStyle name="Note 6" xfId="3037"/>
    <cellStyle name="Note 60" xfId="3038"/>
    <cellStyle name="Note 61" xfId="3039"/>
    <cellStyle name="Note 62" xfId="3040"/>
    <cellStyle name="Note 63" xfId="3041"/>
    <cellStyle name="Note 64" xfId="3042"/>
    <cellStyle name="Note 65" xfId="3043"/>
    <cellStyle name="Note 66" xfId="3044"/>
    <cellStyle name="Note 67" xfId="3045"/>
    <cellStyle name="Note 68" xfId="3046"/>
    <cellStyle name="Note 69" xfId="3047"/>
    <cellStyle name="Note 7" xfId="3048"/>
    <cellStyle name="Note 70" xfId="3049"/>
    <cellStyle name="Note 71" xfId="3050"/>
    <cellStyle name="Note 72" xfId="3051"/>
    <cellStyle name="Note 73" xfId="3052"/>
    <cellStyle name="Note 74" xfId="3053"/>
    <cellStyle name="Note 75" xfId="3054"/>
    <cellStyle name="Note 76" xfId="3055"/>
    <cellStyle name="Note 77" xfId="3532"/>
    <cellStyle name="Note 78" xfId="3535"/>
    <cellStyle name="Note 8" xfId="3056"/>
    <cellStyle name="Note 9" xfId="3057"/>
    <cellStyle name="Œ…‹æØ‚è [0.00]_ÆÂ¹²" xfId="3058"/>
    <cellStyle name="oft Excel]_x000d_&#10;Comment=open=/f ‚ðw’è‚·‚é‚ÆAƒ†[ƒU[’è‹`ŠÖ”‚ðŠÖ”“\‚è•t‚¯‚Ìˆê——‚É“o˜^‚·‚é‚±‚Æ‚ª‚Å‚«‚Ü‚·B_x000d_&#10;Maximized" xfId="3059"/>
    <cellStyle name="oft Excel]_x000d_&#10;Comment=The open=/f lines load custom functions into the Paste Function list._x000d_&#10;Maximized=2_x000d_&#10;Basics=1_x000d_&#10;A" xfId="3060"/>
    <cellStyle name="oft Excel]_x000d_&#10;Comment=The open=/f lines load custom functions into the Paste Function list._x000d_&#10;Maximized=3_x000d_&#10;Basics=1_x000d_&#10;A" xfId="3061"/>
    <cellStyle name="omma [0]_Mktg Prog" xfId="3062"/>
    <cellStyle name="ormal_Sheet1_1" xfId="3063"/>
    <cellStyle name="Output" xfId="3498" builtinId="21" customBuiltin="1"/>
    <cellStyle name="Output 10" xfId="3064"/>
    <cellStyle name="Output 11" xfId="3065"/>
    <cellStyle name="Output 12" xfId="3066"/>
    <cellStyle name="Output 13" xfId="3067"/>
    <cellStyle name="Output 14" xfId="3068"/>
    <cellStyle name="Output 15" xfId="3069"/>
    <cellStyle name="Output 16" xfId="3070"/>
    <cellStyle name="Output 17" xfId="3071"/>
    <cellStyle name="Output 18" xfId="3072"/>
    <cellStyle name="Output 19" xfId="3073"/>
    <cellStyle name="Output 2" xfId="3074"/>
    <cellStyle name="Output 20" xfId="3075"/>
    <cellStyle name="Output 21" xfId="3076"/>
    <cellStyle name="Output 22" xfId="3077"/>
    <cellStyle name="Output 23" xfId="3078"/>
    <cellStyle name="Output 24" xfId="3079"/>
    <cellStyle name="Output 25" xfId="3080"/>
    <cellStyle name="Output 26" xfId="3081"/>
    <cellStyle name="Output 27" xfId="3082"/>
    <cellStyle name="Output 28" xfId="3083"/>
    <cellStyle name="Output 29" xfId="3084"/>
    <cellStyle name="Output 3" xfId="3085"/>
    <cellStyle name="Output 30" xfId="3086"/>
    <cellStyle name="Output 31" xfId="3087"/>
    <cellStyle name="Output 32" xfId="3088"/>
    <cellStyle name="Output 33" xfId="3089"/>
    <cellStyle name="Output 34" xfId="3090"/>
    <cellStyle name="Output 35" xfId="3091"/>
    <cellStyle name="Output 36" xfId="3092"/>
    <cellStyle name="Output 37" xfId="3093"/>
    <cellStyle name="Output 38" xfId="3094"/>
    <cellStyle name="Output 39" xfId="3095"/>
    <cellStyle name="Output 4" xfId="3096"/>
    <cellStyle name="Output 40" xfId="3097"/>
    <cellStyle name="Output 41" xfId="3098"/>
    <cellStyle name="Output 42" xfId="3099"/>
    <cellStyle name="Output 43" xfId="3100"/>
    <cellStyle name="Output 44" xfId="3101"/>
    <cellStyle name="Output 45" xfId="3102"/>
    <cellStyle name="Output 46" xfId="3103"/>
    <cellStyle name="Output 47" xfId="3104"/>
    <cellStyle name="Output 48" xfId="3105"/>
    <cellStyle name="Output 49" xfId="3106"/>
    <cellStyle name="Output 5" xfId="3107"/>
    <cellStyle name="Output 50" xfId="3108"/>
    <cellStyle name="Output 51" xfId="3109"/>
    <cellStyle name="Output 52" xfId="3110"/>
    <cellStyle name="Output 53" xfId="3111"/>
    <cellStyle name="Output 54" xfId="3112"/>
    <cellStyle name="Output 55" xfId="3113"/>
    <cellStyle name="Output 56" xfId="3114"/>
    <cellStyle name="Output 57" xfId="3115"/>
    <cellStyle name="Output 58" xfId="3116"/>
    <cellStyle name="Output 59" xfId="3117"/>
    <cellStyle name="Output 6" xfId="3118"/>
    <cellStyle name="Output 60" xfId="3119"/>
    <cellStyle name="Output 61" xfId="3120"/>
    <cellStyle name="Output 62" xfId="3121"/>
    <cellStyle name="Output 63" xfId="3122"/>
    <cellStyle name="Output 64" xfId="3123"/>
    <cellStyle name="Output 65" xfId="3124"/>
    <cellStyle name="Output 66" xfId="3125"/>
    <cellStyle name="Output 67" xfId="3126"/>
    <cellStyle name="Output 68" xfId="3127"/>
    <cellStyle name="Output 69" xfId="3128"/>
    <cellStyle name="Output 7" xfId="3129"/>
    <cellStyle name="Output 70" xfId="3130"/>
    <cellStyle name="Output 71" xfId="3131"/>
    <cellStyle name="Output 72" xfId="3132"/>
    <cellStyle name="Output 73" xfId="3133"/>
    <cellStyle name="Output 74" xfId="3134"/>
    <cellStyle name="Output 75" xfId="3135"/>
    <cellStyle name="Output 76" xfId="3136"/>
    <cellStyle name="Output 8" xfId="3137"/>
    <cellStyle name="Output 9" xfId="3138"/>
    <cellStyle name="paint" xfId="3139"/>
    <cellStyle name="Percent" xfId="3140" builtinId="5"/>
    <cellStyle name="Percent [0]" xfId="3141"/>
    <cellStyle name="Percent [00]" xfId="3142"/>
    <cellStyle name="Percent [2]" xfId="3143"/>
    <cellStyle name="PrePop Currency (0)" xfId="3144"/>
    <cellStyle name="PrePop Currency (2)" xfId="3145"/>
    <cellStyle name="PrePop Units (0)" xfId="3146"/>
    <cellStyle name="PrePop Units (1)" xfId="3147"/>
    <cellStyle name="PrePop Units (2)" xfId="3148"/>
    <cellStyle name="pricing" xfId="3149"/>
    <cellStyle name="PSChar" xfId="3150"/>
    <cellStyle name="PSHeading" xfId="3151"/>
    <cellStyle name="S—_x0008_" xfId="3152"/>
    <cellStyle name="s]_x000d_&#10;spooler=yes_x000d_&#10;load=_x000d_&#10;Beep=yes_x000d_&#10;NullPort=None_x000d_&#10;BorderWidth=3_x000d_&#10;CursorBlinkRate=1200_x000d_&#10;DoubleClickSpeed=452_x000d_&#10;Programs=co" xfId="3153"/>
    <cellStyle name="Style 1" xfId="3154"/>
    <cellStyle name="Style 10" xfId="3155"/>
    <cellStyle name="Style 11" xfId="3156"/>
    <cellStyle name="Style 12" xfId="3157"/>
    <cellStyle name="Style 13" xfId="3158"/>
    <cellStyle name="Style 14" xfId="3159"/>
    <cellStyle name="Style 15" xfId="3160"/>
    <cellStyle name="Style 16" xfId="3161"/>
    <cellStyle name="Style 17" xfId="3162"/>
    <cellStyle name="Style 18" xfId="3163"/>
    <cellStyle name="Style 19" xfId="3164"/>
    <cellStyle name="Style 2" xfId="3165"/>
    <cellStyle name="Style 20" xfId="3166"/>
    <cellStyle name="Style 21" xfId="3167"/>
    <cellStyle name="Style 22" xfId="3168"/>
    <cellStyle name="Style 23" xfId="3169"/>
    <cellStyle name="Style 24" xfId="3170"/>
    <cellStyle name="Style 25" xfId="3171"/>
    <cellStyle name="Style 26" xfId="3172"/>
    <cellStyle name="Style 27" xfId="3173"/>
    <cellStyle name="Style 28" xfId="3174"/>
    <cellStyle name="Style 29" xfId="3175"/>
    <cellStyle name="Style 3" xfId="3176"/>
    <cellStyle name="Style 30" xfId="3177"/>
    <cellStyle name="Style 31" xfId="3178"/>
    <cellStyle name="Style 32" xfId="3179"/>
    <cellStyle name="Style 33" xfId="3180"/>
    <cellStyle name="Style 34" xfId="3181"/>
    <cellStyle name="Style 35" xfId="3182"/>
    <cellStyle name="Style 36" xfId="3183"/>
    <cellStyle name="Style 37" xfId="3184"/>
    <cellStyle name="Style 38" xfId="3185"/>
    <cellStyle name="Style 39" xfId="3186"/>
    <cellStyle name="Style 4" xfId="3187"/>
    <cellStyle name="Style 40" xfId="3188"/>
    <cellStyle name="Style 41" xfId="3189"/>
    <cellStyle name="Style 42" xfId="3190"/>
    <cellStyle name="Style 43" xfId="3191"/>
    <cellStyle name="Style 44" xfId="3192"/>
    <cellStyle name="Style 45" xfId="3193"/>
    <cellStyle name="Style 46" xfId="3194"/>
    <cellStyle name="Style 5" xfId="3195"/>
    <cellStyle name="Style 6" xfId="3196"/>
    <cellStyle name="Style 7" xfId="3197"/>
    <cellStyle name="Style 8" xfId="3198"/>
    <cellStyle name="Style 9" xfId="3199"/>
    <cellStyle name="subhead" xfId="3200"/>
    <cellStyle name="T" xfId="3201"/>
    <cellStyle name="Text Indent A" xfId="3202"/>
    <cellStyle name="Text Indent B" xfId="3203"/>
    <cellStyle name="Text Indent C" xfId="3204"/>
    <cellStyle name="th" xfId="3205"/>
    <cellStyle name="þ_x001d_ð¤_x000c_¯þ_x0014__x000d_¨þU_x0001_À_x0004_ _x0015__x000f__x0001__x0001_" xfId="3206"/>
    <cellStyle name="þ_x001d_ð·_x000c_æþ'_x000d_ßþU_x0001_Ø_x0005_ü_x0014__x0007__x0001__x0001_" xfId="3207"/>
    <cellStyle name="þ_x001d_ðK_x000c_Fý_x001b__x000d_9ýU_x0001_Ð_x0008_¦)_x0007__x0001__x0001_" xfId="3208"/>
    <cellStyle name="Times New Roman" xfId="3209"/>
    <cellStyle name="Title" xfId="3491" builtinId="15" customBuiltin="1"/>
    <cellStyle name="Title 10" xfId="3210"/>
    <cellStyle name="Title 11" xfId="3211"/>
    <cellStyle name="Title 12" xfId="3212"/>
    <cellStyle name="Title 13" xfId="3213"/>
    <cellStyle name="Title 14" xfId="3214"/>
    <cellStyle name="Title 15" xfId="3215"/>
    <cellStyle name="Title 16" xfId="3216"/>
    <cellStyle name="Title 17" xfId="3217"/>
    <cellStyle name="Title 18" xfId="3218"/>
    <cellStyle name="Title 19" xfId="3219"/>
    <cellStyle name="Title 2" xfId="3220"/>
    <cellStyle name="Title 20" xfId="3221"/>
    <cellStyle name="Title 21" xfId="3222"/>
    <cellStyle name="Title 22" xfId="3223"/>
    <cellStyle name="Title 23" xfId="3224"/>
    <cellStyle name="Title 24" xfId="3225"/>
    <cellStyle name="Title 25" xfId="3226"/>
    <cellStyle name="Title 26" xfId="3227"/>
    <cellStyle name="Title 27" xfId="3228"/>
    <cellStyle name="Title 28" xfId="3229"/>
    <cellStyle name="Title 29" xfId="3230"/>
    <cellStyle name="Title 3" xfId="3231"/>
    <cellStyle name="Title 30" xfId="3232"/>
    <cellStyle name="Title 31" xfId="3233"/>
    <cellStyle name="Title 32" xfId="3234"/>
    <cellStyle name="Title 33" xfId="3235"/>
    <cellStyle name="Title 34" xfId="3236"/>
    <cellStyle name="Title 35" xfId="3237"/>
    <cellStyle name="Title 36" xfId="3238"/>
    <cellStyle name="Title 37" xfId="3239"/>
    <cellStyle name="Title 38" xfId="3240"/>
    <cellStyle name="Title 39" xfId="3241"/>
    <cellStyle name="Title 4" xfId="3242"/>
    <cellStyle name="Title 40" xfId="3243"/>
    <cellStyle name="Title 41" xfId="3244"/>
    <cellStyle name="Title 42" xfId="3245"/>
    <cellStyle name="Title 43" xfId="3246"/>
    <cellStyle name="Title 44" xfId="3247"/>
    <cellStyle name="Title 45" xfId="3248"/>
    <cellStyle name="Title 46" xfId="3249"/>
    <cellStyle name="Title 47" xfId="3250"/>
    <cellStyle name="Title 48" xfId="3251"/>
    <cellStyle name="Title 49" xfId="3252"/>
    <cellStyle name="Title 5" xfId="3253"/>
    <cellStyle name="Title 50" xfId="3254"/>
    <cellStyle name="Title 51" xfId="3255"/>
    <cellStyle name="Title 52" xfId="3256"/>
    <cellStyle name="Title 53" xfId="3257"/>
    <cellStyle name="Title 54" xfId="3258"/>
    <cellStyle name="Title 55" xfId="3259"/>
    <cellStyle name="Title 56" xfId="3260"/>
    <cellStyle name="Title 57" xfId="3261"/>
    <cellStyle name="Title 58" xfId="3262"/>
    <cellStyle name="Title 59" xfId="3263"/>
    <cellStyle name="Title 6" xfId="3264"/>
    <cellStyle name="Title 60" xfId="3265"/>
    <cellStyle name="Title 61" xfId="3266"/>
    <cellStyle name="Title 62" xfId="3267"/>
    <cellStyle name="Title 63" xfId="3268"/>
    <cellStyle name="Title 64" xfId="3269"/>
    <cellStyle name="Title 65" xfId="3270"/>
    <cellStyle name="Title 66" xfId="3271"/>
    <cellStyle name="Title 67" xfId="3272"/>
    <cellStyle name="Title 68" xfId="3273"/>
    <cellStyle name="Title 69" xfId="3274"/>
    <cellStyle name="Title 7" xfId="3275"/>
    <cellStyle name="Title 70" xfId="3276"/>
    <cellStyle name="Title 71" xfId="3277"/>
    <cellStyle name="Title 72" xfId="3278"/>
    <cellStyle name="Title 73" xfId="3279"/>
    <cellStyle name="Title 74" xfId="3280"/>
    <cellStyle name="Title 75" xfId="3281"/>
    <cellStyle name="Title 76" xfId="3282"/>
    <cellStyle name="Title 8" xfId="3283"/>
    <cellStyle name="Title 9" xfId="3284"/>
    <cellStyle name="Total" xfId="3285" builtinId="25" customBuiltin="1"/>
    <cellStyle name="Total 10" xfId="3286"/>
    <cellStyle name="Total 11" xfId="3287"/>
    <cellStyle name="Total 12" xfId="3288"/>
    <cellStyle name="Total 13" xfId="3289"/>
    <cellStyle name="Total 14" xfId="3290"/>
    <cellStyle name="Total 15" xfId="3291"/>
    <cellStyle name="Total 16" xfId="3292"/>
    <cellStyle name="Total 17" xfId="3293"/>
    <cellStyle name="Total 18" xfId="3294"/>
    <cellStyle name="Total 19" xfId="3295"/>
    <cellStyle name="Total 2" xfId="3296"/>
    <cellStyle name="Total 20" xfId="3297"/>
    <cellStyle name="Total 21" xfId="3298"/>
    <cellStyle name="Total 22" xfId="3299"/>
    <cellStyle name="Total 23" xfId="3300"/>
    <cellStyle name="Total 24" xfId="3301"/>
    <cellStyle name="Total 25" xfId="3302"/>
    <cellStyle name="Total 26" xfId="3303"/>
    <cellStyle name="Total 27" xfId="3304"/>
    <cellStyle name="Total 28" xfId="3305"/>
    <cellStyle name="Total 29" xfId="3306"/>
    <cellStyle name="Total 3" xfId="3307"/>
    <cellStyle name="Total 30" xfId="3308"/>
    <cellStyle name="Total 31" xfId="3309"/>
    <cellStyle name="Total 32" xfId="3310"/>
    <cellStyle name="Total 33" xfId="3311"/>
    <cellStyle name="Total 34" xfId="3312"/>
    <cellStyle name="Total 35" xfId="3313"/>
    <cellStyle name="Total 36" xfId="3314"/>
    <cellStyle name="Total 37" xfId="3315"/>
    <cellStyle name="Total 38" xfId="3316"/>
    <cellStyle name="Total 39" xfId="3317"/>
    <cellStyle name="Total 4" xfId="3318"/>
    <cellStyle name="Total 40" xfId="3319"/>
    <cellStyle name="Total 41" xfId="3320"/>
    <cellStyle name="Total 42" xfId="3321"/>
    <cellStyle name="Total 43" xfId="3322"/>
    <cellStyle name="Total 44" xfId="3323"/>
    <cellStyle name="Total 45" xfId="3324"/>
    <cellStyle name="Total 46" xfId="3325"/>
    <cellStyle name="Total 47" xfId="3326"/>
    <cellStyle name="Total 48" xfId="3327"/>
    <cellStyle name="Total 49" xfId="3328"/>
    <cellStyle name="Total 5" xfId="3329"/>
    <cellStyle name="Total 50" xfId="3330"/>
    <cellStyle name="Total 51" xfId="3331"/>
    <cellStyle name="Total 52" xfId="3332"/>
    <cellStyle name="Total 53" xfId="3333"/>
    <cellStyle name="Total 54" xfId="3334"/>
    <cellStyle name="Total 55" xfId="3335"/>
    <cellStyle name="Total 56" xfId="3336"/>
    <cellStyle name="Total 57" xfId="3337"/>
    <cellStyle name="Total 58" xfId="3338"/>
    <cellStyle name="Total 59" xfId="3339"/>
    <cellStyle name="Total 6" xfId="3340"/>
    <cellStyle name="Total 60" xfId="3341"/>
    <cellStyle name="Total 61" xfId="3342"/>
    <cellStyle name="Total 62" xfId="3343"/>
    <cellStyle name="Total 63" xfId="3344"/>
    <cellStyle name="Total 64" xfId="3345"/>
    <cellStyle name="Total 65" xfId="3346"/>
    <cellStyle name="Total 66" xfId="3347"/>
    <cellStyle name="Total 67" xfId="3348"/>
    <cellStyle name="Total 68" xfId="3349"/>
    <cellStyle name="Total 69" xfId="3350"/>
    <cellStyle name="Total 7" xfId="3351"/>
    <cellStyle name="Total 70" xfId="3352"/>
    <cellStyle name="Total 71" xfId="3353"/>
    <cellStyle name="Total 72" xfId="3354"/>
    <cellStyle name="Total 73" xfId="3355"/>
    <cellStyle name="Total 74" xfId="3356"/>
    <cellStyle name="Total 75" xfId="3357"/>
    <cellStyle name="Total 76" xfId="3358"/>
    <cellStyle name="Total 77" xfId="3533"/>
    <cellStyle name="Total 78" xfId="3534"/>
    <cellStyle name="Total 8" xfId="3359"/>
    <cellStyle name="Total 9" xfId="3360"/>
    <cellStyle name="Tusental (0)_pldt" xfId="3361"/>
    <cellStyle name="Tusental_pldt" xfId="3362"/>
    <cellStyle name="Valuta (0)_pldt" xfId="3363"/>
    <cellStyle name="Valuta_pldt" xfId="3364"/>
    <cellStyle name="viet" xfId="3365"/>
    <cellStyle name="viet2" xfId="3366"/>
    <cellStyle name="VN new romanNormal" xfId="3367"/>
    <cellStyle name="VN time new roman" xfId="3368"/>
    <cellStyle name="vnbo" xfId="3369"/>
    <cellStyle name="vnhead1" xfId="3370"/>
    <cellStyle name="vnhead2" xfId="3371"/>
    <cellStyle name="vnhead3" xfId="3372"/>
    <cellStyle name="vnhead4" xfId="3373"/>
    <cellStyle name="vntxt1" xfId="3374"/>
    <cellStyle name="vntxt2" xfId="3375"/>
    <cellStyle name="Währung [0]_68574_Materialbedarfsliste" xfId="3376"/>
    <cellStyle name="Währung_68574_Materialbedarfsliste" xfId="3377"/>
    <cellStyle name="Warning Text" xfId="3502" builtinId="11" customBuiltin="1"/>
    <cellStyle name="Warning Text 10" xfId="3378"/>
    <cellStyle name="Warning Text 11" xfId="3379"/>
    <cellStyle name="Warning Text 12" xfId="3380"/>
    <cellStyle name="Warning Text 13" xfId="3381"/>
    <cellStyle name="Warning Text 14" xfId="3382"/>
    <cellStyle name="Warning Text 15" xfId="3383"/>
    <cellStyle name="Warning Text 16" xfId="3384"/>
    <cellStyle name="Warning Text 17" xfId="3385"/>
    <cellStyle name="Warning Text 18" xfId="3386"/>
    <cellStyle name="Warning Text 19" xfId="3387"/>
    <cellStyle name="Warning Text 2" xfId="3388"/>
    <cellStyle name="Warning Text 20" xfId="3389"/>
    <cellStyle name="Warning Text 21" xfId="3390"/>
    <cellStyle name="Warning Text 22" xfId="3391"/>
    <cellStyle name="Warning Text 23" xfId="3392"/>
    <cellStyle name="Warning Text 24" xfId="3393"/>
    <cellStyle name="Warning Text 25" xfId="3394"/>
    <cellStyle name="Warning Text 26" xfId="3395"/>
    <cellStyle name="Warning Text 27" xfId="3396"/>
    <cellStyle name="Warning Text 28" xfId="3397"/>
    <cellStyle name="Warning Text 29" xfId="3398"/>
    <cellStyle name="Warning Text 3" xfId="3399"/>
    <cellStyle name="Warning Text 30" xfId="3400"/>
    <cellStyle name="Warning Text 31" xfId="3401"/>
    <cellStyle name="Warning Text 32" xfId="3402"/>
    <cellStyle name="Warning Text 33" xfId="3403"/>
    <cellStyle name="Warning Text 34" xfId="3404"/>
    <cellStyle name="Warning Text 35" xfId="3405"/>
    <cellStyle name="Warning Text 36" xfId="3406"/>
    <cellStyle name="Warning Text 37" xfId="3407"/>
    <cellStyle name="Warning Text 38" xfId="3408"/>
    <cellStyle name="Warning Text 39" xfId="3409"/>
    <cellStyle name="Warning Text 4" xfId="3410"/>
    <cellStyle name="Warning Text 40" xfId="3411"/>
    <cellStyle name="Warning Text 41" xfId="3412"/>
    <cellStyle name="Warning Text 42" xfId="3413"/>
    <cellStyle name="Warning Text 43" xfId="3414"/>
    <cellStyle name="Warning Text 44" xfId="3415"/>
    <cellStyle name="Warning Text 45" xfId="3416"/>
    <cellStyle name="Warning Text 46" xfId="3417"/>
    <cellStyle name="Warning Text 47" xfId="3418"/>
    <cellStyle name="Warning Text 48" xfId="3419"/>
    <cellStyle name="Warning Text 49" xfId="3420"/>
    <cellStyle name="Warning Text 5" xfId="3421"/>
    <cellStyle name="Warning Text 50" xfId="3422"/>
    <cellStyle name="Warning Text 51" xfId="3423"/>
    <cellStyle name="Warning Text 52" xfId="3424"/>
    <cellStyle name="Warning Text 53" xfId="3425"/>
    <cellStyle name="Warning Text 54" xfId="3426"/>
    <cellStyle name="Warning Text 55" xfId="3427"/>
    <cellStyle name="Warning Text 56" xfId="3428"/>
    <cellStyle name="Warning Text 57" xfId="3429"/>
    <cellStyle name="Warning Text 58" xfId="3430"/>
    <cellStyle name="Warning Text 59" xfId="3431"/>
    <cellStyle name="Warning Text 6" xfId="3432"/>
    <cellStyle name="Warning Text 60" xfId="3433"/>
    <cellStyle name="Warning Text 61" xfId="3434"/>
    <cellStyle name="Warning Text 62" xfId="3435"/>
    <cellStyle name="Warning Text 63" xfId="3436"/>
    <cellStyle name="Warning Text 64" xfId="3437"/>
    <cellStyle name="Warning Text 65" xfId="3438"/>
    <cellStyle name="Warning Text 66" xfId="3439"/>
    <cellStyle name="Warning Text 67" xfId="3440"/>
    <cellStyle name="Warning Text 68" xfId="3441"/>
    <cellStyle name="Warning Text 69" xfId="3442"/>
    <cellStyle name="Warning Text 7" xfId="3443"/>
    <cellStyle name="Warning Text 70" xfId="3444"/>
    <cellStyle name="Warning Text 71" xfId="3445"/>
    <cellStyle name="Warning Text 72" xfId="3446"/>
    <cellStyle name="Warning Text 73" xfId="3447"/>
    <cellStyle name="Warning Text 74" xfId="3448"/>
    <cellStyle name="Warning Text 75" xfId="3449"/>
    <cellStyle name="Warning Text 76" xfId="3450"/>
    <cellStyle name="Warning Text 8" xfId="3451"/>
    <cellStyle name="Warning Text 9" xfId="3452"/>
    <cellStyle name="xuan" xfId="3453"/>
    <cellStyle name="เครื่องหมายสกุลเงิน [0]_FTC_OFFER" xfId="3454"/>
    <cellStyle name="เครื่องหมายสกุลเงิน_FTC_OFFER" xfId="3455"/>
    <cellStyle name="ปกติ_FTC_OFFER" xfId="3456"/>
    <cellStyle name=" [0.00]_ Att. 1- Cover" xfId="3457"/>
    <cellStyle name="_ Att. 1- Cover" xfId="3458"/>
    <cellStyle name="?_ Att. 1- Cover" xfId="3459"/>
    <cellStyle name="똿뗦먛귟 [0.00]_PRODUCT DETAIL Q1" xfId="3460"/>
    <cellStyle name="똿뗦먛귟_PRODUCT DETAIL Q1" xfId="3461"/>
    <cellStyle name="믅됞 [0.00]_PRODUCT DETAIL Q1" xfId="3462"/>
    <cellStyle name="믅됞_PRODUCT DETAIL Q1" xfId="3463"/>
    <cellStyle name="백분율_95" xfId="3464"/>
    <cellStyle name="뷭?_BOOKSHIP" xfId="3465"/>
    <cellStyle name="콤마 [ - 유형1" xfId="3466"/>
    <cellStyle name="콤마 [ - 유형2" xfId="3467"/>
    <cellStyle name="콤마 [ - 유형3" xfId="3468"/>
    <cellStyle name="콤마 [ - 유형4" xfId="3469"/>
    <cellStyle name="콤마 [ - 유형5" xfId="3470"/>
    <cellStyle name="콤마 [ - 유형6" xfId="3471"/>
    <cellStyle name="콤마 [ - 유형7" xfId="3472"/>
    <cellStyle name="콤마 [ - 유형8" xfId="3473"/>
    <cellStyle name="콤마 [0]_ 비목별 월별기술 " xfId="3474"/>
    <cellStyle name="콤마_ 비목별 월별기술 " xfId="3475"/>
    <cellStyle name="통화 [0]_1" xfId="3476"/>
    <cellStyle name="통화_1" xfId="3477"/>
    <cellStyle name="표준_ 97년 경영분석(안)" xfId="3478"/>
    <cellStyle name="표준_kc-elec system check list" xfId="3479"/>
    <cellStyle name="一般_00Q3902REV.1" xfId="3480"/>
    <cellStyle name="千分位[0]_00Q3902REV.1" xfId="3481"/>
    <cellStyle name="千分位_00Q3902REV.1" xfId="3482"/>
    <cellStyle name="桁区切り [0.00]_List-dwg瑩畳䵜楡" xfId="3483"/>
    <cellStyle name="桁区切り_List-dwgist-" xfId="3484"/>
    <cellStyle name="標準_List-dwgis" xfId="3485"/>
    <cellStyle name="貨幣 [0]_00Q3902REV.1" xfId="3486"/>
    <cellStyle name="貨幣[0]_BRE" xfId="3487"/>
    <cellStyle name="貨幣_00Q3902REV.1" xfId="3488"/>
    <cellStyle name="通貨 [0.00]_List-dwgwg" xfId="3489"/>
    <cellStyle name="通貨_List-dwgis" xfId="3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240</xdr:row>
      <xdr:rowOff>95250</xdr:rowOff>
    </xdr:from>
    <xdr:to>
      <xdr:col>4</xdr:col>
      <xdr:colOff>76200</xdr:colOff>
      <xdr:row>241</xdr:row>
      <xdr:rowOff>47625</xdr:rowOff>
    </xdr:to>
    <xdr:sp macro="" textlink="">
      <xdr:nvSpPr>
        <xdr:cNvPr id="88872" name="Text Box 71"/>
        <xdr:cNvSpPr txBox="1">
          <a:spLocks noChangeArrowheads="1"/>
        </xdr:cNvSpPr>
      </xdr:nvSpPr>
      <xdr:spPr bwMode="auto">
        <a:xfrm>
          <a:off x="2647950" y="591502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73" name="Text Box 2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74" name="Text Box 26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75" name="Text Box 27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76" name="Text Box 28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77" name="Text Box 29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78" name="Text Box 3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79" name="Text Box 31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0" name="Text Box 32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1" name="Text Box 33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2" name="Text Box 34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3" name="Text Box 4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4" name="Text Box 41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5" name="Text Box 42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6" name="Text Box 43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7" name="Text Box 44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8" name="Text Box 50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486</xdr:row>
      <xdr:rowOff>0</xdr:rowOff>
    </xdr:from>
    <xdr:to>
      <xdr:col>8</xdr:col>
      <xdr:colOff>76200</xdr:colOff>
      <xdr:row>486</xdr:row>
      <xdr:rowOff>38100</xdr:rowOff>
    </xdr:to>
    <xdr:sp macro="" textlink="">
      <xdr:nvSpPr>
        <xdr:cNvPr id="88889" name="Text Box 51"/>
        <xdr:cNvSpPr txBox="1">
          <a:spLocks noChangeArrowheads="1"/>
        </xdr:cNvSpPr>
      </xdr:nvSpPr>
      <xdr:spPr bwMode="auto">
        <a:xfrm>
          <a:off x="7591425" y="1073372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240</xdr:row>
      <xdr:rowOff>95250</xdr:rowOff>
    </xdr:from>
    <xdr:to>
      <xdr:col>5</xdr:col>
      <xdr:colOff>76200</xdr:colOff>
      <xdr:row>241</xdr:row>
      <xdr:rowOff>47625</xdr:rowOff>
    </xdr:to>
    <xdr:sp macro="" textlink="">
      <xdr:nvSpPr>
        <xdr:cNvPr id="88890" name="Text Box 71"/>
        <xdr:cNvSpPr txBox="1">
          <a:spLocks noChangeArrowheads="1"/>
        </xdr:cNvSpPr>
      </xdr:nvSpPr>
      <xdr:spPr bwMode="auto">
        <a:xfrm>
          <a:off x="3895725" y="591502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184</xdr:row>
      <xdr:rowOff>95250</xdr:rowOff>
    </xdr:from>
    <xdr:to>
      <xdr:col>6</xdr:col>
      <xdr:colOff>76200</xdr:colOff>
      <xdr:row>184</xdr:row>
      <xdr:rowOff>200025</xdr:rowOff>
    </xdr:to>
    <xdr:sp macro="" textlink="">
      <xdr:nvSpPr>
        <xdr:cNvPr id="89638" name="Text Box 71"/>
        <xdr:cNvSpPr txBox="1">
          <a:spLocks noChangeArrowheads="1"/>
        </xdr:cNvSpPr>
      </xdr:nvSpPr>
      <xdr:spPr bwMode="auto">
        <a:xfrm>
          <a:off x="3248025" y="42138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39" name="Text Box 2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0" name="Text Box 26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1" name="Text Box 27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2" name="Text Box 28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3" name="Text Box 29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4" name="Text Box 3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5" name="Text Box 31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6" name="Text Box 32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7" name="Text Box 33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8" name="Text Box 34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49" name="Text Box 4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0" name="Text Box 41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1" name="Text Box 42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2" name="Text Box 43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3" name="Text Box 44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4" name="Text Box 50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76200</xdr:colOff>
      <xdr:row>366</xdr:row>
      <xdr:rowOff>219075</xdr:rowOff>
    </xdr:to>
    <xdr:sp macro="" textlink="">
      <xdr:nvSpPr>
        <xdr:cNvPr id="89655" name="Text Box 51"/>
        <xdr:cNvSpPr txBox="1">
          <a:spLocks noChangeArrowheads="1"/>
        </xdr:cNvSpPr>
      </xdr:nvSpPr>
      <xdr:spPr bwMode="auto">
        <a:xfrm>
          <a:off x="6467475" y="8489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I155"/>
  <sheetViews>
    <sheetView tabSelected="1" view="pageBreakPreview" zoomScaleSheetLayoutView="100" workbookViewId="0">
      <pane xSplit="1" ySplit="9" topLeftCell="B109" activePane="bottomRight" state="frozen"/>
      <selection pane="topRight" activeCell="B1" sqref="B1"/>
      <selection pane="bottomLeft" activeCell="A10" sqref="A10"/>
      <selection pane="bottomRight" activeCell="F1" sqref="F1:U1048576"/>
    </sheetView>
  </sheetViews>
  <sheetFormatPr defaultColWidth="8.875" defaultRowHeight="15.75"/>
  <cols>
    <col min="1" max="1" width="37.25" style="8" customWidth="1"/>
    <col min="2" max="2" width="6.5" style="8" customWidth="1"/>
    <col min="3" max="3" width="7.25" style="8" customWidth="1"/>
    <col min="4" max="4" width="17.375" style="15" customWidth="1"/>
    <col min="5" max="5" width="18.125" style="15" customWidth="1"/>
    <col min="6" max="7" width="8.875" style="8" customWidth="1"/>
    <col min="8" max="16384" width="8.875" style="8"/>
  </cols>
  <sheetData>
    <row r="1" spans="1:5" s="352" customFormat="1" ht="15" customHeight="1">
      <c r="A1" s="383" t="s">
        <v>21</v>
      </c>
      <c r="B1" s="383"/>
      <c r="C1" s="383"/>
      <c r="D1" s="581" t="s">
        <v>7</v>
      </c>
      <c r="E1" s="581"/>
    </row>
    <row r="2" spans="1:5" s="352" customFormat="1" ht="14.25" customHeight="1">
      <c r="A2" s="353" t="s">
        <v>366</v>
      </c>
      <c r="C2" s="354"/>
      <c r="D2" s="583" t="s">
        <v>593</v>
      </c>
      <c r="E2" s="583"/>
    </row>
    <row r="3" spans="1:5" s="352" customFormat="1" ht="15.95" customHeight="1">
      <c r="A3" s="352" t="s">
        <v>22</v>
      </c>
      <c r="C3" s="354"/>
      <c r="D3" s="355"/>
      <c r="E3" s="384"/>
    </row>
    <row r="4" spans="1:5" ht="0.75" customHeight="1">
      <c r="A4" s="356"/>
      <c r="B4" s="356"/>
      <c r="C4" s="385"/>
      <c r="D4" s="386"/>
      <c r="E4" s="386"/>
    </row>
    <row r="5" spans="1:5" ht="15" customHeight="1">
      <c r="A5" s="387"/>
      <c r="B5" s="387"/>
      <c r="C5" s="387"/>
      <c r="D5" s="399"/>
      <c r="E5" s="388" t="s">
        <v>183</v>
      </c>
    </row>
    <row r="6" spans="1:5" ht="16.5" customHeight="1">
      <c r="A6" s="581" t="s">
        <v>8</v>
      </c>
      <c r="B6" s="581"/>
      <c r="C6" s="581"/>
      <c r="D6" s="581"/>
      <c r="E6" s="581"/>
    </row>
    <row r="7" spans="1:5" ht="12" customHeight="1">
      <c r="A7" s="582" t="s">
        <v>594</v>
      </c>
      <c r="B7" s="582"/>
      <c r="C7" s="582"/>
      <c r="D7" s="582"/>
      <c r="E7" s="582"/>
    </row>
    <row r="8" spans="1:5" ht="13.5" customHeight="1">
      <c r="A8" s="237"/>
      <c r="B8" s="237"/>
      <c r="C8" s="237"/>
      <c r="D8" s="134"/>
      <c r="E8" s="399" t="s">
        <v>29</v>
      </c>
    </row>
    <row r="9" spans="1:5" ht="26.25" customHeight="1">
      <c r="A9" s="347" t="s">
        <v>9</v>
      </c>
      <c r="B9" s="348" t="s">
        <v>10</v>
      </c>
      <c r="C9" s="349" t="s">
        <v>11</v>
      </c>
      <c r="D9" s="370" t="s">
        <v>595</v>
      </c>
      <c r="E9" s="370" t="s">
        <v>571</v>
      </c>
    </row>
    <row r="10" spans="1:5" s="398" customFormat="1" ht="16.5" customHeight="1">
      <c r="A10" s="417" t="s">
        <v>12</v>
      </c>
      <c r="B10" s="417">
        <v>100</v>
      </c>
      <c r="C10" s="435"/>
      <c r="D10" s="405">
        <v>941840877589</v>
      </c>
      <c r="E10" s="405">
        <v>881556231530</v>
      </c>
    </row>
    <row r="11" spans="1:5" ht="13.5" customHeight="1">
      <c r="A11" s="415" t="s">
        <v>168</v>
      </c>
      <c r="B11" s="410"/>
      <c r="C11" s="162"/>
      <c r="D11" s="392"/>
      <c r="E11" s="392"/>
    </row>
    <row r="12" spans="1:5" ht="15.6" customHeight="1">
      <c r="A12" s="410" t="s">
        <v>195</v>
      </c>
      <c r="B12" s="410">
        <v>110</v>
      </c>
      <c r="C12" s="410" t="s">
        <v>71</v>
      </c>
      <c r="D12" s="392">
        <v>3527633335</v>
      </c>
      <c r="E12" s="392">
        <v>42871593173</v>
      </c>
    </row>
    <row r="13" spans="1:5" ht="15.6" customHeight="1">
      <c r="A13" s="410" t="s">
        <v>181</v>
      </c>
      <c r="B13" s="410">
        <v>111</v>
      </c>
      <c r="C13" s="410" t="s">
        <v>119</v>
      </c>
      <c r="D13" s="394">
        <v>3527633335</v>
      </c>
      <c r="E13" s="394">
        <v>42871593173</v>
      </c>
    </row>
    <row r="14" spans="1:5" ht="16.5" hidden="1" customHeight="1">
      <c r="A14" s="410" t="s">
        <v>196</v>
      </c>
      <c r="B14" s="410">
        <v>112</v>
      </c>
      <c r="C14" s="410" t="s">
        <v>120</v>
      </c>
      <c r="D14" s="394" t="e">
        <v>#REF!</v>
      </c>
      <c r="E14" s="394"/>
    </row>
    <row r="15" spans="1:5" ht="13.5" customHeight="1">
      <c r="A15" s="410" t="s">
        <v>219</v>
      </c>
      <c r="B15" s="410">
        <v>120</v>
      </c>
      <c r="C15" s="410"/>
      <c r="D15" s="394"/>
      <c r="E15" s="392">
        <v>0</v>
      </c>
    </row>
    <row r="16" spans="1:5" s="398" customFormat="1" ht="15.6" customHeight="1">
      <c r="A16" s="415" t="s">
        <v>197</v>
      </c>
      <c r="B16" s="415">
        <v>130</v>
      </c>
      <c r="C16" s="415"/>
      <c r="D16" s="404">
        <v>750109081408</v>
      </c>
      <c r="E16" s="404">
        <v>692680462299</v>
      </c>
    </row>
    <row r="17" spans="1:5" ht="15.6" customHeight="1">
      <c r="A17" s="410" t="s">
        <v>198</v>
      </c>
      <c r="B17" s="410">
        <v>131</v>
      </c>
      <c r="C17" s="410" t="s">
        <v>124</v>
      </c>
      <c r="D17" s="394">
        <v>285237169776</v>
      </c>
      <c r="E17" s="394">
        <v>301262698566</v>
      </c>
    </row>
    <row r="18" spans="1:5" ht="15" customHeight="1">
      <c r="A18" s="410" t="s">
        <v>199</v>
      </c>
      <c r="B18" s="410">
        <v>132</v>
      </c>
      <c r="C18" s="410" t="s">
        <v>125</v>
      </c>
      <c r="D18" s="394">
        <v>209784316755</v>
      </c>
      <c r="E18" s="394">
        <v>162282464688</v>
      </c>
    </row>
    <row r="19" spans="1:5" s="399" customFormat="1" ht="12.75" customHeight="1">
      <c r="A19" s="410" t="s">
        <v>184</v>
      </c>
      <c r="B19" s="403">
        <v>133</v>
      </c>
      <c r="C19" s="403"/>
      <c r="D19" s="394">
        <v>0</v>
      </c>
      <c r="E19" s="403">
        <v>0</v>
      </c>
    </row>
    <row r="20" spans="1:5" ht="12.75" customHeight="1">
      <c r="A20" s="410" t="s">
        <v>580</v>
      </c>
      <c r="B20" s="410">
        <v>135</v>
      </c>
      <c r="C20" s="410"/>
      <c r="D20" s="394">
        <v>63650000000</v>
      </c>
      <c r="E20" s="394">
        <v>63650000000</v>
      </c>
    </row>
    <row r="21" spans="1:5" ht="15.6" customHeight="1">
      <c r="A21" s="410" t="s">
        <v>432</v>
      </c>
      <c r="B21" s="410">
        <v>136</v>
      </c>
      <c r="C21" s="410" t="s">
        <v>72</v>
      </c>
      <c r="D21" s="394">
        <v>199335480288</v>
      </c>
      <c r="E21" s="394">
        <v>173383184456</v>
      </c>
    </row>
    <row r="22" spans="1:5" ht="15.6" customHeight="1">
      <c r="A22" s="410" t="s">
        <v>433</v>
      </c>
      <c r="B22" s="410">
        <v>137</v>
      </c>
      <c r="C22" s="410"/>
      <c r="D22" s="394">
        <v>-7897885411</v>
      </c>
      <c r="E22" s="394">
        <v>-7897885411</v>
      </c>
    </row>
    <row r="23" spans="1:5" s="398" customFormat="1" ht="15.6" customHeight="1">
      <c r="A23" s="415" t="s">
        <v>190</v>
      </c>
      <c r="B23" s="415">
        <v>140</v>
      </c>
      <c r="C23" s="415"/>
      <c r="D23" s="404">
        <v>186069456775</v>
      </c>
      <c r="E23" s="404">
        <v>145042758100</v>
      </c>
    </row>
    <row r="24" spans="1:5" ht="15.6" customHeight="1">
      <c r="A24" s="410" t="s">
        <v>191</v>
      </c>
      <c r="B24" s="410">
        <v>141</v>
      </c>
      <c r="C24" s="410" t="s">
        <v>73</v>
      </c>
      <c r="D24" s="394">
        <v>186232667130</v>
      </c>
      <c r="E24" s="394">
        <v>145205968455</v>
      </c>
    </row>
    <row r="25" spans="1:5" ht="15.6" customHeight="1">
      <c r="A25" s="410" t="s">
        <v>418</v>
      </c>
      <c r="B25" s="410">
        <v>149</v>
      </c>
      <c r="C25" s="410"/>
      <c r="D25" s="394">
        <v>-163210355</v>
      </c>
      <c r="E25" s="394">
        <v>-163210355</v>
      </c>
    </row>
    <row r="26" spans="1:5" s="398" customFormat="1" ht="15.6" customHeight="1">
      <c r="A26" s="415" t="s">
        <v>200</v>
      </c>
      <c r="B26" s="415">
        <v>150</v>
      </c>
      <c r="C26" s="415"/>
      <c r="D26" s="404">
        <v>2134706071</v>
      </c>
      <c r="E26" s="404">
        <v>961417958</v>
      </c>
    </row>
    <row r="27" spans="1:5" ht="15.6" customHeight="1">
      <c r="A27" s="410" t="s">
        <v>220</v>
      </c>
      <c r="B27" s="410">
        <v>151</v>
      </c>
      <c r="C27" s="410"/>
      <c r="D27" s="394">
        <v>105736598</v>
      </c>
      <c r="E27" s="394">
        <v>94103184</v>
      </c>
    </row>
    <row r="28" spans="1:5" ht="15.6" customHeight="1">
      <c r="A28" s="410" t="s">
        <v>408</v>
      </c>
      <c r="B28" s="410">
        <v>152</v>
      </c>
      <c r="C28" s="410"/>
      <c r="D28" s="394">
        <v>2028969473</v>
      </c>
      <c r="E28" s="394">
        <v>867314774</v>
      </c>
    </row>
    <row r="29" spans="1:5" ht="12.75" customHeight="1">
      <c r="A29" s="410" t="s">
        <v>201</v>
      </c>
      <c r="B29" s="410">
        <v>153</v>
      </c>
      <c r="C29" s="410"/>
      <c r="D29" s="394">
        <v>0</v>
      </c>
      <c r="E29" s="394">
        <v>0</v>
      </c>
    </row>
    <row r="30" spans="1:5" ht="15.6" customHeight="1">
      <c r="A30" s="410" t="s">
        <v>555</v>
      </c>
      <c r="B30" s="410">
        <v>158</v>
      </c>
      <c r="C30" s="410" t="s">
        <v>126</v>
      </c>
      <c r="D30" s="394">
        <v>0</v>
      </c>
      <c r="E30" s="394">
        <v>0</v>
      </c>
    </row>
    <row r="31" spans="1:5" s="398" customFormat="1" ht="15.6" customHeight="1">
      <c r="A31" s="415" t="s">
        <v>13</v>
      </c>
      <c r="B31" s="415">
        <v>200</v>
      </c>
      <c r="C31" s="415"/>
      <c r="D31" s="404">
        <v>281347673955</v>
      </c>
      <c r="E31" s="404">
        <v>278877920950</v>
      </c>
    </row>
    <row r="32" spans="1:5" ht="15.6" customHeight="1">
      <c r="A32" s="410" t="s">
        <v>167</v>
      </c>
      <c r="B32" s="410"/>
      <c r="C32" s="410"/>
      <c r="D32" s="392"/>
      <c r="E32" s="392"/>
    </row>
    <row r="33" spans="1:5" s="398" customFormat="1" ht="15.6" customHeight="1">
      <c r="A33" s="415" t="s">
        <v>202</v>
      </c>
      <c r="B33" s="415">
        <v>210</v>
      </c>
      <c r="C33" s="415"/>
      <c r="D33" s="392">
        <v>0</v>
      </c>
      <c r="E33" s="392">
        <v>0</v>
      </c>
    </row>
    <row r="34" spans="1:5" ht="15.6" customHeight="1">
      <c r="A34" s="410" t="s">
        <v>203</v>
      </c>
      <c r="B34" s="410">
        <v>211</v>
      </c>
      <c r="C34" s="403" t="s">
        <v>127</v>
      </c>
      <c r="D34" s="394">
        <v>300683622</v>
      </c>
      <c r="E34" s="394">
        <v>300683622</v>
      </c>
    </row>
    <row r="35" spans="1:5" ht="14.25" hidden="1" customHeight="1">
      <c r="A35" s="410" t="s">
        <v>187</v>
      </c>
      <c r="B35" s="410">
        <v>212</v>
      </c>
      <c r="C35" s="403"/>
      <c r="D35" s="394"/>
      <c r="E35" s="394"/>
    </row>
    <row r="36" spans="1:5" ht="15" customHeight="1">
      <c r="A36" s="410" t="s">
        <v>552</v>
      </c>
      <c r="B36" s="410">
        <v>219</v>
      </c>
      <c r="C36" s="403"/>
      <c r="D36" s="394">
        <v>-300683622</v>
      </c>
      <c r="E36" s="394">
        <v>-300683622</v>
      </c>
    </row>
    <row r="37" spans="1:5" s="398" customFormat="1" ht="15.6" customHeight="1">
      <c r="A37" s="415" t="s">
        <v>192</v>
      </c>
      <c r="B37" s="410">
        <v>220</v>
      </c>
      <c r="C37" s="410"/>
      <c r="D37" s="404">
        <v>123442221764</v>
      </c>
      <c r="E37" s="404">
        <v>128070785517</v>
      </c>
    </row>
    <row r="38" spans="1:5" ht="15.6" customHeight="1">
      <c r="A38" s="410" t="s">
        <v>217</v>
      </c>
      <c r="B38" s="410">
        <v>221</v>
      </c>
      <c r="C38" s="410" t="s">
        <v>74</v>
      </c>
      <c r="D38" s="394">
        <v>120816565734</v>
      </c>
      <c r="E38" s="394">
        <v>124908063478</v>
      </c>
    </row>
    <row r="39" spans="1:5" s="363" customFormat="1" ht="15.6" customHeight="1">
      <c r="A39" s="410" t="s">
        <v>211</v>
      </c>
      <c r="B39" s="410">
        <v>222</v>
      </c>
      <c r="C39" s="403"/>
      <c r="D39" s="394">
        <v>153893125865</v>
      </c>
      <c r="E39" s="403">
        <v>153843125865</v>
      </c>
    </row>
    <row r="40" spans="1:5" s="363" customFormat="1" ht="15.6" customHeight="1">
      <c r="A40" s="410" t="s">
        <v>213</v>
      </c>
      <c r="B40" s="410">
        <v>223</v>
      </c>
      <c r="C40" s="403"/>
      <c r="D40" s="394">
        <v>-33076560131</v>
      </c>
      <c r="E40" s="403">
        <v>-28935062387</v>
      </c>
    </row>
    <row r="41" spans="1:5" ht="15.6" customHeight="1">
      <c r="A41" s="410" t="s">
        <v>221</v>
      </c>
      <c r="B41" s="410">
        <v>224</v>
      </c>
      <c r="C41" s="403" t="s">
        <v>75</v>
      </c>
      <c r="D41" s="394">
        <v>2625656030</v>
      </c>
      <c r="E41" s="394">
        <v>3162722039</v>
      </c>
    </row>
    <row r="42" spans="1:5" s="363" customFormat="1" ht="15.6" customHeight="1">
      <c r="A42" s="410" t="s">
        <v>212</v>
      </c>
      <c r="B42" s="410">
        <v>225</v>
      </c>
      <c r="C42" s="403"/>
      <c r="D42" s="394">
        <v>3580440046</v>
      </c>
      <c r="E42" s="403">
        <v>3580440046</v>
      </c>
    </row>
    <row r="43" spans="1:5" s="363" customFormat="1" ht="15.6" customHeight="1">
      <c r="A43" s="410" t="s">
        <v>214</v>
      </c>
      <c r="B43" s="410">
        <v>226</v>
      </c>
      <c r="C43" s="403"/>
      <c r="D43" s="394">
        <v>-954784016</v>
      </c>
      <c r="E43" s="403">
        <v>-417718007</v>
      </c>
    </row>
    <row r="44" spans="1:5" ht="12.75" customHeight="1">
      <c r="A44" s="410" t="s">
        <v>218</v>
      </c>
      <c r="B44" s="410">
        <v>227</v>
      </c>
      <c r="C44" s="410" t="s">
        <v>76</v>
      </c>
      <c r="D44" s="394">
        <v>0</v>
      </c>
      <c r="E44" s="394">
        <v>0</v>
      </c>
    </row>
    <row r="45" spans="1:5" s="363" customFormat="1" ht="15.6" customHeight="1">
      <c r="A45" s="410" t="s">
        <v>211</v>
      </c>
      <c r="B45" s="410">
        <v>228</v>
      </c>
      <c r="C45" s="403"/>
      <c r="D45" s="394">
        <v>152500000</v>
      </c>
      <c r="E45" s="403">
        <v>152500000</v>
      </c>
    </row>
    <row r="46" spans="1:5" s="363" customFormat="1" ht="15.6" customHeight="1">
      <c r="A46" s="410" t="s">
        <v>213</v>
      </c>
      <c r="B46" s="410">
        <v>229</v>
      </c>
      <c r="C46" s="403"/>
      <c r="D46" s="394">
        <v>-152500000</v>
      </c>
      <c r="E46" s="403">
        <v>-152500000</v>
      </c>
    </row>
    <row r="47" spans="1:5" ht="15.6" hidden="1" customHeight="1">
      <c r="A47" s="410" t="s">
        <v>222</v>
      </c>
      <c r="B47" s="410">
        <v>230</v>
      </c>
      <c r="C47" s="410" t="s">
        <v>77</v>
      </c>
      <c r="D47" s="394"/>
      <c r="E47" s="394"/>
    </row>
    <row r="48" spans="1:5" s="402" customFormat="1" ht="15.6" customHeight="1">
      <c r="A48" s="415" t="s">
        <v>434</v>
      </c>
      <c r="B48" s="410"/>
      <c r="C48" s="404"/>
      <c r="D48" s="404">
        <v>50581452494</v>
      </c>
      <c r="E48" s="404">
        <v>57610880840</v>
      </c>
    </row>
    <row r="49" spans="1:5" ht="15.6" hidden="1" customHeight="1">
      <c r="A49" s="410" t="s">
        <v>435</v>
      </c>
      <c r="B49" s="410">
        <v>241</v>
      </c>
      <c r="C49" s="410"/>
      <c r="D49" s="394">
        <v>0</v>
      </c>
      <c r="E49" s="394">
        <v>0</v>
      </c>
    </row>
    <row r="50" spans="1:5" ht="15.6" customHeight="1">
      <c r="A50" s="410" t="s">
        <v>436</v>
      </c>
      <c r="B50" s="410">
        <v>242</v>
      </c>
      <c r="C50" s="410"/>
      <c r="D50" s="394">
        <v>50581452494</v>
      </c>
      <c r="E50" s="394">
        <v>57610880840</v>
      </c>
    </row>
    <row r="51" spans="1:5" s="402" customFormat="1" ht="15.6" customHeight="1">
      <c r="A51" s="514" t="s">
        <v>437</v>
      </c>
      <c r="B51" s="410">
        <v>250</v>
      </c>
      <c r="C51" s="404"/>
      <c r="D51" s="515">
        <v>106892597833</v>
      </c>
      <c r="E51" s="515">
        <v>92917051368</v>
      </c>
    </row>
    <row r="52" spans="1:5" ht="15.6" customHeight="1">
      <c r="A52" s="410" t="s">
        <v>215</v>
      </c>
      <c r="B52" s="410">
        <v>251</v>
      </c>
      <c r="C52" s="410" t="s">
        <v>128</v>
      </c>
      <c r="D52" s="394">
        <v>98534333333</v>
      </c>
      <c r="E52" s="162">
        <v>77985833333</v>
      </c>
    </row>
    <row r="53" spans="1:5" ht="15.6" customHeight="1">
      <c r="A53" s="410" t="s">
        <v>216</v>
      </c>
      <c r="B53" s="410">
        <v>252</v>
      </c>
      <c r="C53" s="410" t="s">
        <v>129</v>
      </c>
      <c r="D53" s="394">
        <v>927046465</v>
      </c>
      <c r="E53" s="394">
        <v>12209858035</v>
      </c>
    </row>
    <row r="54" spans="1:5" ht="15.95" customHeight="1">
      <c r="A54" s="410" t="s">
        <v>204</v>
      </c>
      <c r="B54" s="410">
        <v>258</v>
      </c>
      <c r="C54" s="410" t="s">
        <v>130</v>
      </c>
      <c r="D54" s="394">
        <v>7431218035</v>
      </c>
      <c r="E54" s="394">
        <v>2721360000</v>
      </c>
    </row>
    <row r="55" spans="1:5" ht="14.25" customHeight="1">
      <c r="A55" s="410" t="s">
        <v>420</v>
      </c>
      <c r="B55" s="410">
        <v>254</v>
      </c>
      <c r="C55" s="410"/>
      <c r="D55" s="394">
        <v>0</v>
      </c>
      <c r="E55" s="394"/>
    </row>
    <row r="56" spans="1:5" s="402" customFormat="1" ht="15.6" customHeight="1">
      <c r="A56" s="415" t="s">
        <v>438</v>
      </c>
      <c r="B56" s="410">
        <v>260</v>
      </c>
      <c r="C56" s="404"/>
      <c r="D56" s="392">
        <v>431401864</v>
      </c>
      <c r="E56" s="392">
        <v>279203225</v>
      </c>
    </row>
    <row r="57" spans="1:5" s="399" customFormat="1" ht="15.6" customHeight="1">
      <c r="A57" s="410" t="s">
        <v>553</v>
      </c>
      <c r="B57" s="403">
        <v>261</v>
      </c>
      <c r="C57" s="403"/>
      <c r="D57" s="403">
        <v>431401864</v>
      </c>
      <c r="E57" s="403">
        <v>279203225</v>
      </c>
    </row>
    <row r="58" spans="1:5" s="399" customFormat="1" ht="15.6" hidden="1" customHeight="1">
      <c r="A58" s="430" t="s">
        <v>205</v>
      </c>
      <c r="B58" s="424">
        <v>268</v>
      </c>
      <c r="C58" s="424"/>
      <c r="D58" s="424" t="e">
        <v>#REF!</v>
      </c>
      <c r="E58" s="424" t="e">
        <v>#REF!</v>
      </c>
    </row>
    <row r="59" spans="1:5" s="398" customFormat="1" ht="17.25" customHeight="1">
      <c r="A59" s="413" t="s">
        <v>14</v>
      </c>
      <c r="B59" s="413">
        <v>270</v>
      </c>
      <c r="C59" s="413"/>
      <c r="D59" s="346">
        <v>1223188551544</v>
      </c>
      <c r="E59" s="346">
        <v>1160434152480</v>
      </c>
    </row>
    <row r="60" spans="1:5" ht="15" customHeight="1">
      <c r="A60" s="26"/>
      <c r="B60" s="14"/>
      <c r="C60" s="27"/>
      <c r="D60" s="10"/>
      <c r="E60" s="10"/>
    </row>
    <row r="61" spans="1:5" s="352" customFormat="1" ht="17.100000000000001" customHeight="1">
      <c r="A61" s="383" t="str">
        <f>A1</f>
        <v>CÔNG TY CỔ PHẦN LICOGI 13</v>
      </c>
      <c r="B61" s="383"/>
      <c r="C61" s="383"/>
      <c r="D61" s="581" t="s">
        <v>7</v>
      </c>
      <c r="E61" s="581"/>
    </row>
    <row r="62" spans="1:5" s="352" customFormat="1" ht="15.95" customHeight="1">
      <c r="A62" s="353" t="str">
        <f>A2</f>
        <v>Đường Khuất Duy Tiến - Nhân Chính - Thanh Xuân - Hà Nội</v>
      </c>
      <c r="C62" s="354"/>
      <c r="D62" s="583" t="str">
        <f>D2</f>
        <v xml:space="preserve">  Quý III năm 2017</v>
      </c>
      <c r="E62" s="583"/>
    </row>
    <row r="63" spans="1:5" s="352" customFormat="1" ht="15.95" customHeight="1">
      <c r="A63" s="352" t="str">
        <f>A3</f>
        <v>Tel: 04 35 534 369             Fax: 04 38 544 107</v>
      </c>
      <c r="C63" s="354"/>
      <c r="D63" s="355"/>
      <c r="E63" s="384"/>
    </row>
    <row r="64" spans="1:5" ht="5.0999999999999996" customHeight="1">
      <c r="A64" s="356"/>
      <c r="B64" s="356"/>
      <c r="C64" s="385"/>
      <c r="D64" s="386"/>
      <c r="E64" s="386"/>
    </row>
    <row r="65" spans="1:5" ht="16.5" customHeight="1">
      <c r="A65" s="387"/>
      <c r="B65" s="387"/>
      <c r="C65" s="387"/>
      <c r="D65" s="399"/>
      <c r="E65" s="388" t="s">
        <v>183</v>
      </c>
    </row>
    <row r="66" spans="1:5" ht="16.5" customHeight="1">
      <c r="A66" s="581" t="s">
        <v>8</v>
      </c>
      <c r="B66" s="581"/>
      <c r="C66" s="581"/>
      <c r="D66" s="581"/>
      <c r="E66" s="581"/>
    </row>
    <row r="67" spans="1:5" ht="16.5" customHeight="1">
      <c r="A67" s="581" t="str">
        <f>A7</f>
        <v>Quý III năm 2017</v>
      </c>
      <c r="B67" s="581"/>
      <c r="C67" s="581"/>
      <c r="D67" s="581"/>
      <c r="E67" s="581"/>
    </row>
    <row r="68" spans="1:5" s="363" customFormat="1" ht="20.100000000000001" customHeight="1">
      <c r="A68" s="581" t="s">
        <v>182</v>
      </c>
      <c r="B68" s="581"/>
      <c r="C68" s="581"/>
      <c r="D68" s="581"/>
      <c r="E68" s="581"/>
    </row>
    <row r="69" spans="1:5" ht="16.5" customHeight="1">
      <c r="A69" s="237"/>
      <c r="B69" s="237"/>
      <c r="C69" s="237"/>
      <c r="D69" s="134"/>
      <c r="E69" s="389" t="s">
        <v>23</v>
      </c>
    </row>
    <row r="70" spans="1:5" ht="30" customHeight="1">
      <c r="A70" s="347" t="s">
        <v>15</v>
      </c>
      <c r="B70" s="348" t="s">
        <v>10</v>
      </c>
      <c r="C70" s="349" t="s">
        <v>11</v>
      </c>
      <c r="D70" s="370" t="s">
        <v>595</v>
      </c>
      <c r="E70" s="370" t="s">
        <v>571</v>
      </c>
    </row>
    <row r="71" spans="1:5" ht="22.5" customHeight="1">
      <c r="A71" s="390" t="s">
        <v>449</v>
      </c>
      <c r="B71" s="361">
        <v>300</v>
      </c>
      <c r="C71" s="425"/>
      <c r="D71" s="435">
        <v>785112496952</v>
      </c>
      <c r="E71" s="435">
        <v>727272208510</v>
      </c>
    </row>
    <row r="72" spans="1:5" ht="20.25" customHeight="1">
      <c r="A72" s="391" t="s">
        <v>185</v>
      </c>
      <c r="B72" s="357">
        <v>310</v>
      </c>
      <c r="C72" s="395"/>
      <c r="D72" s="358">
        <v>780313785880</v>
      </c>
      <c r="E72" s="358">
        <v>708266366638</v>
      </c>
    </row>
    <row r="73" spans="1:5" ht="16.5" hidden="1" customHeight="1">
      <c r="A73" s="359" t="s">
        <v>193</v>
      </c>
      <c r="B73" s="368">
        <v>311</v>
      </c>
      <c r="C73" s="393" t="s">
        <v>78</v>
      </c>
      <c r="D73" s="394"/>
      <c r="E73" s="410"/>
    </row>
    <row r="74" spans="1:5" ht="16.5" customHeight="1">
      <c r="A74" s="359" t="s">
        <v>439</v>
      </c>
      <c r="B74" s="368">
        <v>311</v>
      </c>
      <c r="C74" s="396" t="s">
        <v>131</v>
      </c>
      <c r="D74" s="394">
        <v>205294755801</v>
      </c>
      <c r="E74" s="394">
        <v>221328738092</v>
      </c>
    </row>
    <row r="75" spans="1:5" ht="16.5" customHeight="1">
      <c r="A75" s="359" t="s">
        <v>440</v>
      </c>
      <c r="B75" s="368">
        <v>312</v>
      </c>
      <c r="C75" s="396" t="s">
        <v>132</v>
      </c>
      <c r="D75" s="394">
        <v>108461155624</v>
      </c>
      <c r="E75" s="394">
        <v>10436235185</v>
      </c>
    </row>
    <row r="76" spans="1:5" ht="16.5" customHeight="1">
      <c r="A76" s="359" t="s">
        <v>441</v>
      </c>
      <c r="B76" s="368">
        <v>313</v>
      </c>
      <c r="C76" s="393" t="s">
        <v>172</v>
      </c>
      <c r="D76" s="394">
        <v>2069910641</v>
      </c>
      <c r="E76" s="394">
        <v>2914903781</v>
      </c>
    </row>
    <row r="77" spans="1:5" ht="16.5" customHeight="1">
      <c r="A77" s="359" t="s">
        <v>442</v>
      </c>
      <c r="B77" s="368">
        <v>314</v>
      </c>
      <c r="C77" s="410"/>
      <c r="D77" s="394">
        <v>5022462741</v>
      </c>
      <c r="E77" s="394">
        <v>5976874775</v>
      </c>
    </row>
    <row r="78" spans="1:5" ht="18" customHeight="1">
      <c r="A78" s="359" t="s">
        <v>443</v>
      </c>
      <c r="B78" s="368">
        <v>315</v>
      </c>
      <c r="C78" s="393"/>
      <c r="D78" s="394">
        <v>43687707298</v>
      </c>
      <c r="E78" s="394">
        <v>41011340200</v>
      </c>
    </row>
    <row r="79" spans="1:5" ht="15" customHeight="1">
      <c r="A79" s="359" t="s">
        <v>444</v>
      </c>
      <c r="B79" s="368">
        <v>316</v>
      </c>
      <c r="C79" s="396"/>
      <c r="D79" s="394">
        <v>28808460</v>
      </c>
      <c r="E79" s="394">
        <v>28808460</v>
      </c>
    </row>
    <row r="80" spans="1:5" ht="15" hidden="1" customHeight="1">
      <c r="A80" s="359" t="s">
        <v>445</v>
      </c>
      <c r="B80" s="368">
        <v>317</v>
      </c>
      <c r="C80" s="396"/>
      <c r="D80" s="394"/>
      <c r="E80" s="394"/>
    </row>
    <row r="81" spans="1:5" ht="15" customHeight="1">
      <c r="A81" s="359" t="s">
        <v>446</v>
      </c>
      <c r="B81" s="368">
        <v>318</v>
      </c>
      <c r="C81" s="396"/>
      <c r="D81" s="394">
        <v>1259534822</v>
      </c>
      <c r="E81" s="394">
        <v>1972763287</v>
      </c>
    </row>
    <row r="82" spans="1:5" ht="16.5" customHeight="1">
      <c r="A82" s="359" t="s">
        <v>554</v>
      </c>
      <c r="B82" s="368">
        <v>319</v>
      </c>
      <c r="C82" s="393" t="s">
        <v>173</v>
      </c>
      <c r="D82" s="394">
        <v>18398933261</v>
      </c>
      <c r="E82" s="394">
        <v>26235726846</v>
      </c>
    </row>
    <row r="83" spans="1:5" ht="15.95" customHeight="1">
      <c r="A83" s="359" t="s">
        <v>447</v>
      </c>
      <c r="B83" s="368">
        <v>320</v>
      </c>
      <c r="C83" s="410"/>
      <c r="D83" s="394">
        <v>394610931602</v>
      </c>
      <c r="E83" s="394">
        <v>396919093595</v>
      </c>
    </row>
    <row r="84" spans="1:5" ht="15.95" hidden="1" customHeight="1">
      <c r="A84" s="359" t="s">
        <v>448</v>
      </c>
      <c r="B84" s="368">
        <v>321</v>
      </c>
      <c r="C84" s="410"/>
      <c r="D84" s="394"/>
      <c r="E84" s="394"/>
    </row>
    <row r="85" spans="1:5" ht="15.95" customHeight="1">
      <c r="A85" s="359" t="s">
        <v>206</v>
      </c>
      <c r="B85" s="368">
        <v>323</v>
      </c>
      <c r="C85" s="410"/>
      <c r="D85" s="394">
        <v>1479585630</v>
      </c>
      <c r="E85" s="394">
        <v>1441882417</v>
      </c>
    </row>
    <row r="86" spans="1:5" ht="16.5" customHeight="1">
      <c r="A86" s="391" t="s">
        <v>194</v>
      </c>
      <c r="B86" s="357">
        <v>330</v>
      </c>
      <c r="C86" s="395"/>
      <c r="D86" s="358">
        <v>4798711072</v>
      </c>
      <c r="E86" s="358">
        <v>19005841872</v>
      </c>
    </row>
    <row r="87" spans="1:5" ht="16.5" hidden="1" customHeight="1">
      <c r="A87" s="359" t="s">
        <v>450</v>
      </c>
      <c r="B87" s="368">
        <v>331</v>
      </c>
      <c r="C87" s="410"/>
      <c r="D87" s="162"/>
      <c r="E87" s="410"/>
    </row>
    <row r="88" spans="1:5" ht="16.5" hidden="1" customHeight="1">
      <c r="A88" s="359" t="s">
        <v>451</v>
      </c>
      <c r="B88" s="368">
        <v>332</v>
      </c>
      <c r="C88" s="410"/>
      <c r="D88" s="162"/>
      <c r="E88" s="410"/>
    </row>
    <row r="89" spans="1:5" ht="16.5" hidden="1" customHeight="1">
      <c r="A89" s="359" t="s">
        <v>452</v>
      </c>
      <c r="B89" s="368">
        <v>333</v>
      </c>
      <c r="C89" s="410"/>
      <c r="D89" s="162"/>
      <c r="E89" s="410"/>
    </row>
    <row r="90" spans="1:5" ht="16.5" hidden="1" customHeight="1">
      <c r="A90" s="359" t="s">
        <v>453</v>
      </c>
      <c r="B90" s="368">
        <v>334</v>
      </c>
      <c r="C90" s="410"/>
      <c r="D90" s="162"/>
      <c r="E90" s="410"/>
    </row>
    <row r="91" spans="1:5" ht="16.5" hidden="1" customHeight="1">
      <c r="A91" s="359" t="s">
        <v>454</v>
      </c>
      <c r="B91" s="368">
        <v>335</v>
      </c>
      <c r="C91" s="410"/>
      <c r="D91" s="162"/>
      <c r="E91" s="410"/>
    </row>
    <row r="92" spans="1:5" ht="16.5" hidden="1" customHeight="1">
      <c r="A92" s="359" t="s">
        <v>455</v>
      </c>
      <c r="B92" s="368">
        <v>336</v>
      </c>
      <c r="C92" s="410"/>
      <c r="D92" s="162"/>
      <c r="E92" s="410"/>
    </row>
    <row r="93" spans="1:5" ht="16.5" customHeight="1">
      <c r="A93" s="359" t="s">
        <v>456</v>
      </c>
      <c r="B93" s="368">
        <v>337</v>
      </c>
      <c r="C93" s="410"/>
      <c r="D93" s="394">
        <v>2091139891</v>
      </c>
      <c r="E93" s="394">
        <v>15980420691</v>
      </c>
    </row>
    <row r="94" spans="1:5" ht="16.5" customHeight="1">
      <c r="A94" s="359" t="s">
        <v>457</v>
      </c>
      <c r="B94" s="368">
        <v>338</v>
      </c>
      <c r="C94" s="393"/>
      <c r="D94" s="394">
        <v>2707571181</v>
      </c>
      <c r="E94" s="394">
        <v>3025421181</v>
      </c>
    </row>
    <row r="95" spans="1:5" ht="16.5" hidden="1" customHeight="1">
      <c r="A95" s="359" t="s">
        <v>458</v>
      </c>
      <c r="B95" s="368">
        <v>339</v>
      </c>
      <c r="C95" s="393"/>
      <c r="D95" s="162"/>
      <c r="E95" s="410"/>
    </row>
    <row r="96" spans="1:5" ht="16.5" hidden="1" customHeight="1">
      <c r="A96" s="359" t="s">
        <v>460</v>
      </c>
      <c r="B96" s="368">
        <v>340</v>
      </c>
      <c r="C96" s="393"/>
      <c r="D96" s="162"/>
      <c r="E96" s="410"/>
    </row>
    <row r="97" spans="1:5" ht="16.5" hidden="1" customHeight="1">
      <c r="A97" s="359" t="s">
        <v>461</v>
      </c>
      <c r="B97" s="368">
        <v>341</v>
      </c>
      <c r="C97" s="393"/>
      <c r="D97" s="162"/>
      <c r="E97" s="410"/>
    </row>
    <row r="98" spans="1:5" ht="15.95" hidden="1" customHeight="1">
      <c r="A98" s="359" t="s">
        <v>462</v>
      </c>
      <c r="B98" s="368">
        <v>342</v>
      </c>
      <c r="C98" s="410"/>
      <c r="D98" s="162"/>
      <c r="E98" s="410"/>
    </row>
    <row r="99" spans="1:5" ht="16.5" hidden="1" customHeight="1">
      <c r="A99" s="359" t="s">
        <v>459</v>
      </c>
      <c r="B99" s="368">
        <v>343</v>
      </c>
      <c r="C99" s="410"/>
      <c r="D99" s="162"/>
      <c r="E99" s="410"/>
    </row>
    <row r="100" spans="1:5" ht="15.95" hidden="1" customHeight="1">
      <c r="A100" s="359" t="s">
        <v>463</v>
      </c>
      <c r="B100" s="368">
        <v>338</v>
      </c>
      <c r="C100" s="410"/>
      <c r="D100" s="162"/>
      <c r="E100" s="410"/>
    </row>
    <row r="101" spans="1:5" ht="18.95" customHeight="1">
      <c r="A101" s="397" t="s">
        <v>464</v>
      </c>
      <c r="B101" s="357">
        <v>400</v>
      </c>
      <c r="C101" s="395"/>
      <c r="D101" s="515">
        <v>438076054592</v>
      </c>
      <c r="E101" s="515">
        <v>433161943970</v>
      </c>
    </row>
    <row r="102" spans="1:5" ht="16.5" customHeight="1">
      <c r="A102" s="391" t="s">
        <v>186</v>
      </c>
      <c r="B102" s="357">
        <v>410</v>
      </c>
      <c r="C102" s="410" t="s">
        <v>79</v>
      </c>
      <c r="D102" s="515">
        <v>438076054592</v>
      </c>
      <c r="E102" s="515">
        <v>433161943970</v>
      </c>
    </row>
    <row r="103" spans="1:5" s="237" customFormat="1" ht="16.5" customHeight="1">
      <c r="A103" s="410" t="s">
        <v>188</v>
      </c>
      <c r="B103" s="368">
        <v>411</v>
      </c>
      <c r="C103" s="393"/>
      <c r="D103" s="394">
        <v>435980320000</v>
      </c>
      <c r="E103" s="394">
        <v>435980320000</v>
      </c>
    </row>
    <row r="104" spans="1:5" s="234" customFormat="1" ht="16.5" hidden="1" customHeight="1">
      <c r="A104" s="410" t="s">
        <v>550</v>
      </c>
      <c r="B104" s="369" t="s">
        <v>465</v>
      </c>
      <c r="C104" s="410"/>
      <c r="D104" s="410">
        <v>120000000000</v>
      </c>
      <c r="E104" s="394">
        <v>120000000000</v>
      </c>
    </row>
    <row r="105" spans="1:5" s="234" customFormat="1" ht="14.25" hidden="1" customHeight="1">
      <c r="A105" s="410" t="s">
        <v>466</v>
      </c>
      <c r="B105" s="369" t="s">
        <v>467</v>
      </c>
      <c r="C105" s="410"/>
      <c r="D105" s="410"/>
      <c r="E105" s="394"/>
    </row>
    <row r="106" spans="1:5" s="237" customFormat="1" ht="16.5" customHeight="1">
      <c r="A106" s="359" t="s">
        <v>189</v>
      </c>
      <c r="B106" s="368">
        <v>412</v>
      </c>
      <c r="C106" s="359"/>
      <c r="D106" s="394">
        <v>-717950000</v>
      </c>
      <c r="E106" s="394">
        <v>-717950000</v>
      </c>
    </row>
    <row r="107" spans="1:5" s="237" customFormat="1" ht="16.5" hidden="1" customHeight="1">
      <c r="A107" s="359" t="s">
        <v>468</v>
      </c>
      <c r="B107" s="368">
        <v>413</v>
      </c>
      <c r="C107" s="359"/>
      <c r="D107" s="394">
        <v>0</v>
      </c>
      <c r="E107" s="394">
        <v>0</v>
      </c>
    </row>
    <row r="108" spans="1:5" s="237" customFormat="1" ht="16.5" hidden="1" customHeight="1">
      <c r="A108" s="359" t="s">
        <v>469</v>
      </c>
      <c r="B108" s="368">
        <v>414</v>
      </c>
      <c r="C108" s="359"/>
      <c r="D108" s="394">
        <v>0</v>
      </c>
      <c r="E108" s="394">
        <v>0</v>
      </c>
    </row>
    <row r="109" spans="1:5" s="237" customFormat="1" ht="15.95" customHeight="1">
      <c r="A109" s="359" t="s">
        <v>470</v>
      </c>
      <c r="B109" s="368">
        <v>415</v>
      </c>
      <c r="C109" s="359"/>
      <c r="D109" s="394">
        <v>-12034773335</v>
      </c>
      <c r="E109" s="394">
        <v>-12034773335</v>
      </c>
    </row>
    <row r="110" spans="1:5" s="237" customFormat="1" ht="15.95" hidden="1" customHeight="1">
      <c r="A110" s="359" t="s">
        <v>471</v>
      </c>
      <c r="B110" s="368">
        <v>416</v>
      </c>
      <c r="C110" s="359"/>
      <c r="D110" s="394">
        <v>0</v>
      </c>
      <c r="E110" s="394">
        <v>0</v>
      </c>
    </row>
    <row r="111" spans="1:5" s="237" customFormat="1" ht="15.95" hidden="1" customHeight="1">
      <c r="A111" s="359" t="s">
        <v>472</v>
      </c>
      <c r="B111" s="368">
        <v>417</v>
      </c>
      <c r="C111" s="359"/>
      <c r="D111" s="394">
        <v>0</v>
      </c>
      <c r="E111" s="394">
        <v>0</v>
      </c>
    </row>
    <row r="112" spans="1:5" ht="16.5" customHeight="1">
      <c r="A112" s="359" t="s">
        <v>473</v>
      </c>
      <c r="B112" s="368">
        <v>418</v>
      </c>
      <c r="C112" s="410"/>
      <c r="D112" s="394">
        <v>7673296761</v>
      </c>
      <c r="E112" s="394">
        <v>6858725761</v>
      </c>
    </row>
    <row r="113" spans="1:9" ht="16.5" hidden="1" customHeight="1">
      <c r="A113" s="359" t="s">
        <v>475</v>
      </c>
      <c r="B113" s="368">
        <v>419</v>
      </c>
      <c r="C113" s="410"/>
      <c r="D113" s="394">
        <v>0</v>
      </c>
      <c r="E113" s="394">
        <v>0</v>
      </c>
    </row>
    <row r="114" spans="1:9" ht="16.5" hidden="1" customHeight="1">
      <c r="A114" s="359" t="s">
        <v>474</v>
      </c>
      <c r="B114" s="368">
        <v>420</v>
      </c>
      <c r="C114" s="410"/>
      <c r="D114" s="394"/>
      <c r="E114" s="394"/>
    </row>
    <row r="115" spans="1:9" ht="16.5" customHeight="1">
      <c r="A115" s="359" t="s">
        <v>476</v>
      </c>
      <c r="B115" s="368">
        <v>421</v>
      </c>
      <c r="C115" s="410"/>
      <c r="D115" s="394">
        <v>7175161166</v>
      </c>
      <c r="E115" s="394">
        <v>3075621544</v>
      </c>
    </row>
    <row r="116" spans="1:9" s="363" customFormat="1" ht="13.5" customHeight="1">
      <c r="A116" s="410" t="s">
        <v>566</v>
      </c>
      <c r="B116" s="369" t="s">
        <v>477</v>
      </c>
      <c r="C116" s="410"/>
      <c r="D116" s="394">
        <v>1989527331</v>
      </c>
      <c r="E116" s="394">
        <v>1989527331</v>
      </c>
    </row>
    <row r="117" spans="1:9" s="363" customFormat="1" ht="13.5" customHeight="1">
      <c r="A117" s="430" t="s">
        <v>479</v>
      </c>
      <c r="B117" s="430" t="s">
        <v>478</v>
      </c>
      <c r="C117" s="430"/>
      <c r="D117" s="394">
        <v>5185633835</v>
      </c>
      <c r="E117" s="394">
        <v>1086094213</v>
      </c>
    </row>
    <row r="118" spans="1:9" s="399" customFormat="1" ht="16.5" hidden="1" customHeight="1">
      <c r="A118" s="437"/>
      <c r="B118" s="360"/>
      <c r="C118" s="437"/>
      <c r="D118" s="437"/>
      <c r="E118" s="437">
        <v>0</v>
      </c>
    </row>
    <row r="119" spans="1:9" ht="27" customHeight="1">
      <c r="A119" s="350" t="s">
        <v>16</v>
      </c>
      <c r="B119" s="345">
        <v>440</v>
      </c>
      <c r="C119" s="351"/>
      <c r="D119" s="154">
        <v>1223188551544</v>
      </c>
      <c r="E119" s="154">
        <v>1160434152480</v>
      </c>
      <c r="H119" s="16"/>
      <c r="I119" s="16"/>
    </row>
    <row r="120" spans="1:9" s="399" customFormat="1" ht="18" customHeight="1">
      <c r="A120" s="366"/>
      <c r="B120" s="585" t="s">
        <v>574</v>
      </c>
      <c r="C120" s="585"/>
      <c r="D120" s="585"/>
      <c r="E120" s="585"/>
    </row>
    <row r="121" spans="1:9" ht="20.25" customHeight="1">
      <c r="A121" s="365"/>
      <c r="B121" s="365"/>
      <c r="C121" s="364"/>
      <c r="D121" s="581" t="s">
        <v>21</v>
      </c>
      <c r="E121" s="581"/>
    </row>
    <row r="122" spans="1:9" s="398" customFormat="1" ht="17.25" customHeight="1">
      <c r="A122" s="584" t="s">
        <v>406</v>
      </c>
      <c r="B122" s="584"/>
      <c r="C122" s="584"/>
      <c r="D122" s="584"/>
      <c r="E122" s="584"/>
    </row>
    <row r="123" spans="1:9" ht="20.25" customHeight="1">
      <c r="A123" s="364"/>
      <c r="B123" s="364"/>
      <c r="C123" s="364"/>
      <c r="D123" s="399"/>
      <c r="E123" s="399"/>
    </row>
    <row r="124" spans="1:9">
      <c r="A124" s="237"/>
      <c r="B124" s="237"/>
      <c r="C124" s="237"/>
      <c r="D124" s="134"/>
      <c r="E124" s="134"/>
    </row>
    <row r="125" spans="1:9">
      <c r="A125" s="237"/>
      <c r="B125" s="237"/>
      <c r="C125" s="237"/>
      <c r="D125" s="134"/>
      <c r="E125" s="134"/>
    </row>
    <row r="126" spans="1:9" ht="12" customHeight="1">
      <c r="A126" s="237"/>
      <c r="B126" s="237"/>
      <c r="C126" s="237"/>
      <c r="D126" s="134"/>
      <c r="E126" s="134"/>
    </row>
    <row r="127" spans="1:9" ht="15.75" hidden="1" customHeight="1">
      <c r="A127" s="237"/>
      <c r="B127" s="237"/>
      <c r="C127" s="237"/>
      <c r="D127" s="134"/>
      <c r="E127" s="134"/>
    </row>
    <row r="128" spans="1:9" s="402" customFormat="1">
      <c r="A128" s="584" t="s">
        <v>419</v>
      </c>
      <c r="B128" s="584"/>
      <c r="C128" s="584"/>
      <c r="D128" s="584"/>
      <c r="E128" s="584"/>
    </row>
    <row r="129" spans="1:5">
      <c r="A129" s="399"/>
      <c r="B129" s="399"/>
      <c r="C129" s="399"/>
      <c r="D129" s="399"/>
      <c r="E129" s="399"/>
    </row>
    <row r="130" spans="1:5">
      <c r="A130" s="399"/>
      <c r="B130" s="399"/>
      <c r="C130" s="399"/>
      <c r="D130" s="399"/>
      <c r="E130" s="399"/>
    </row>
    <row r="131" spans="1:5">
      <c r="A131" s="399"/>
      <c r="B131" s="399"/>
      <c r="C131" s="399"/>
      <c r="D131" s="399"/>
      <c r="E131" s="399"/>
    </row>
    <row r="132" spans="1:5" s="399" customFormat="1"/>
    <row r="133" spans="1:5">
      <c r="A133" s="237"/>
      <c r="B133" s="237"/>
      <c r="C133" s="237"/>
      <c r="D133" s="134"/>
      <c r="E133" s="134"/>
    </row>
    <row r="134" spans="1:5">
      <c r="A134" s="237"/>
      <c r="B134" s="237"/>
      <c r="C134" s="237"/>
      <c r="D134" s="134">
        <f>+D119-D59</f>
        <v>0</v>
      </c>
      <c r="E134" s="134">
        <f>+E119-E59</f>
        <v>0</v>
      </c>
    </row>
    <row r="135" spans="1:5">
      <c r="A135" s="237"/>
      <c r="B135" s="237"/>
      <c r="C135" s="237"/>
      <c r="D135" s="134"/>
      <c r="E135" s="134"/>
    </row>
    <row r="136" spans="1:5">
      <c r="A136" s="237"/>
      <c r="B136" s="237"/>
      <c r="C136" s="237"/>
      <c r="D136" s="134"/>
      <c r="E136" s="134"/>
    </row>
    <row r="137" spans="1:5">
      <c r="A137" s="237"/>
      <c r="B137" s="237"/>
      <c r="C137" s="237"/>
      <c r="D137" s="134"/>
      <c r="E137" s="134"/>
    </row>
    <row r="138" spans="1:5">
      <c r="A138" s="237"/>
      <c r="B138" s="237"/>
      <c r="C138" s="237"/>
      <c r="D138" s="134"/>
      <c r="E138" s="134"/>
    </row>
    <row r="139" spans="1:5">
      <c r="A139" s="237"/>
      <c r="B139" s="237"/>
      <c r="C139" s="237"/>
      <c r="D139" s="134"/>
      <c r="E139" s="134"/>
    </row>
    <row r="140" spans="1:5">
      <c r="A140" s="237"/>
      <c r="B140" s="237"/>
      <c r="C140" s="237"/>
      <c r="D140" s="134"/>
      <c r="E140" s="134"/>
    </row>
    <row r="141" spans="1:5">
      <c r="A141" s="237"/>
      <c r="B141" s="237"/>
      <c r="C141" s="237"/>
      <c r="D141" s="134"/>
      <c r="E141" s="134"/>
    </row>
    <row r="142" spans="1:5">
      <c r="A142" s="237"/>
      <c r="B142" s="237"/>
      <c r="C142" s="237"/>
      <c r="D142" s="134"/>
      <c r="E142" s="134"/>
    </row>
    <row r="143" spans="1:5">
      <c r="A143" s="237"/>
      <c r="B143" s="237"/>
      <c r="C143" s="237"/>
      <c r="D143" s="134"/>
      <c r="E143" s="134"/>
    </row>
    <row r="144" spans="1:5">
      <c r="A144" s="237"/>
      <c r="B144" s="237"/>
      <c r="C144" s="237"/>
      <c r="D144" s="134"/>
      <c r="E144" s="134"/>
    </row>
    <row r="145" spans="1:5">
      <c r="A145" s="237"/>
      <c r="B145" s="237"/>
      <c r="C145" s="237"/>
      <c r="D145" s="134"/>
      <c r="E145" s="134"/>
    </row>
    <row r="146" spans="1:5">
      <c r="A146" s="237"/>
      <c r="B146" s="237"/>
      <c r="C146" s="237"/>
      <c r="D146" s="134"/>
      <c r="E146" s="134"/>
    </row>
    <row r="147" spans="1:5">
      <c r="A147" s="237"/>
      <c r="B147" s="237"/>
      <c r="C147" s="237"/>
      <c r="D147" s="134"/>
      <c r="E147" s="134"/>
    </row>
    <row r="148" spans="1:5">
      <c r="A148" s="237"/>
      <c r="B148" s="237"/>
      <c r="C148" s="237"/>
      <c r="D148" s="134"/>
      <c r="E148" s="134"/>
    </row>
    <row r="149" spans="1:5">
      <c r="A149" s="237"/>
      <c r="B149" s="237"/>
      <c r="C149" s="237"/>
      <c r="D149" s="134"/>
      <c r="E149" s="134"/>
    </row>
    <row r="150" spans="1:5">
      <c r="A150" s="237"/>
      <c r="B150" s="237"/>
      <c r="C150" s="237"/>
      <c r="D150" s="134"/>
      <c r="E150" s="134"/>
    </row>
    <row r="151" spans="1:5">
      <c r="A151" s="237"/>
      <c r="B151" s="237"/>
      <c r="C151" s="237"/>
      <c r="D151" s="134"/>
      <c r="E151" s="134"/>
    </row>
    <row r="152" spans="1:5">
      <c r="A152" s="237"/>
      <c r="B152" s="237"/>
      <c r="C152" s="237"/>
      <c r="D152" s="134"/>
      <c r="E152" s="134"/>
    </row>
    <row r="153" spans="1:5">
      <c r="A153" s="237"/>
      <c r="B153" s="237"/>
      <c r="C153" s="237"/>
      <c r="D153" s="134"/>
      <c r="E153" s="134"/>
    </row>
    <row r="154" spans="1:5">
      <c r="A154" s="237"/>
      <c r="B154" s="237"/>
      <c r="C154" s="237"/>
      <c r="D154" s="134"/>
      <c r="E154" s="134"/>
    </row>
    <row r="155" spans="1:5">
      <c r="A155" s="237"/>
      <c r="B155" s="237"/>
      <c r="C155" s="237"/>
      <c r="D155" s="134"/>
      <c r="E155" s="134"/>
    </row>
  </sheetData>
  <mergeCells count="13">
    <mergeCell ref="A68:E68"/>
    <mergeCell ref="D121:E121"/>
    <mergeCell ref="A67:E67"/>
    <mergeCell ref="A122:E122"/>
    <mergeCell ref="A128:E128"/>
    <mergeCell ref="B120:E120"/>
    <mergeCell ref="A66:E66"/>
    <mergeCell ref="D1:E1"/>
    <mergeCell ref="A6:E6"/>
    <mergeCell ref="A7:E7"/>
    <mergeCell ref="D61:E61"/>
    <mergeCell ref="D62:E62"/>
    <mergeCell ref="D2:E2"/>
  </mergeCells>
  <phoneticPr fontId="39" type="noConversion"/>
  <pageMargins left="1.02" right="0.18" top="0.18" bottom="0.18" header="0.21" footer="0.25"/>
  <pageSetup scale="98" orientation="portrait" r:id="rId1"/>
  <headerFooter alignWithMargins="0"/>
  <rowBreaks count="1" manualBreakCount="1"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4" customWidth="1"/>
    <col min="2" max="2" width="1.125" style="4" customWidth="1"/>
    <col min="3" max="3" width="28.125" style="4" customWidth="1"/>
    <col min="4" max="16384" width="8" style="4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6.875" defaultRowHeight="12.75"/>
  <cols>
    <col min="1" max="1" width="22.375" style="3" customWidth="1"/>
    <col min="2" max="2" width="1" style="3" customWidth="1"/>
    <col min="3" max="3" width="24.125" style="3" customWidth="1"/>
    <col min="4" max="16384" width="6.875" style="3"/>
  </cols>
  <sheetData>
    <row r="1" spans="1:3" ht="15">
      <c r="A1" s="5"/>
      <c r="C1" s="5"/>
    </row>
    <row r="2" spans="1:3" ht="15.75" thickBot="1">
      <c r="A2" s="5"/>
    </row>
    <row r="3" spans="1:3" ht="15.75" thickBot="1">
      <c r="A3" s="5"/>
      <c r="C3" s="5"/>
    </row>
    <row r="4" spans="1:3" ht="15">
      <c r="A4" s="5"/>
      <c r="C4" s="5"/>
    </row>
    <row r="5" spans="1:3" ht="15">
      <c r="C5" s="5"/>
    </row>
    <row r="6" spans="1:3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spans="1:3" ht="15">
      <c r="C12" s="5"/>
    </row>
    <row r="13" spans="1:3" ht="15.75" thickBot="1">
      <c r="C13" s="5"/>
    </row>
    <row r="14" spans="1:3" ht="15.75" thickBot="1">
      <c r="A14" s="5"/>
      <c r="C14" s="5"/>
    </row>
    <row r="15" spans="1:3" ht="15">
      <c r="A15" s="5"/>
    </row>
    <row r="16" spans="1:3" ht="15.75" thickBot="1">
      <c r="A16" s="5"/>
    </row>
    <row r="17" spans="1:3" ht="15.75" thickBot="1">
      <c r="A17" s="5"/>
      <c r="C17" s="5"/>
    </row>
    <row r="18" spans="1:3" ht="15">
      <c r="C18" s="5"/>
    </row>
    <row r="19" spans="1:3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spans="1:3" ht="15">
      <c r="A24" s="5"/>
    </row>
    <row r="25" spans="1:3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spans="1:3" ht="15">
      <c r="A37" s="5"/>
    </row>
    <row r="38" spans="1:3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6.875" defaultRowHeight="12.75"/>
  <cols>
    <col min="1" max="1" width="22.375" style="3" customWidth="1"/>
    <col min="2" max="2" width="1" style="3" customWidth="1"/>
    <col min="3" max="3" width="24.125" style="3" customWidth="1"/>
    <col min="4" max="16384" width="6.875" style="3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4" customWidth="1"/>
    <col min="2" max="2" width="1.125" style="4" customWidth="1"/>
    <col min="3" max="3" width="28.125" style="4" customWidth="1"/>
    <col min="4" max="16384" width="8" style="4"/>
  </cols>
  <sheetData>
    <row r="1" spans="1:3" ht="15">
      <c r="A1" s="6"/>
      <c r="C1" s="7"/>
    </row>
    <row r="2" spans="1:3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spans="1:3" ht="15">
      <c r="C5" s="6"/>
    </row>
    <row r="6" spans="1:3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spans="1:3" ht="15">
      <c r="C12" s="6"/>
    </row>
    <row r="13" spans="1:3" ht="15.75" thickBot="1">
      <c r="C13" s="6"/>
    </row>
    <row r="14" spans="1:3" ht="15.75" thickBot="1">
      <c r="A14" s="6"/>
      <c r="C14" s="6"/>
    </row>
    <row r="15" spans="1:3" ht="15">
      <c r="A15" s="6"/>
    </row>
    <row r="16" spans="1:3" ht="15.75" thickBot="1">
      <c r="A16" s="6"/>
    </row>
    <row r="17" spans="1:3" ht="15.75" thickBot="1">
      <c r="A17" s="6"/>
      <c r="C17" s="6"/>
    </row>
    <row r="18" spans="1:3" ht="15">
      <c r="C18" s="6"/>
    </row>
    <row r="19" spans="1:3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spans="1:3" ht="15">
      <c r="A24" s="6"/>
    </row>
    <row r="25" spans="1:3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spans="1:3" ht="15">
      <c r="A37" s="6"/>
    </row>
    <row r="38" spans="1:3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4" customWidth="1"/>
    <col min="2" max="2" width="1.125" style="4" customWidth="1"/>
    <col min="3" max="3" width="28.125" style="4" customWidth="1"/>
    <col min="4" max="16384" width="8" style="4"/>
  </cols>
  <sheetData>
    <row r="1" spans="1:3" ht="15">
      <c r="A1"/>
      <c r="C1" s="7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 s="5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 s="5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 s="5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4" customWidth="1"/>
    <col min="2" max="2" width="1.125" style="4" customWidth="1"/>
    <col min="3" max="3" width="28.125" style="4" customWidth="1"/>
    <col min="4" max="16384" width="8" style="4"/>
  </cols>
  <sheetData>
    <row r="1" spans="1:3" ht="15">
      <c r="A1" s="6"/>
      <c r="C1" s="7"/>
    </row>
    <row r="2" spans="1:3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spans="1:3" ht="15">
      <c r="C5" s="6"/>
    </row>
    <row r="6" spans="1:3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spans="1:3" ht="15">
      <c r="C12" s="6"/>
    </row>
    <row r="13" spans="1:3" ht="15.75" thickBot="1">
      <c r="C13" s="6"/>
    </row>
    <row r="14" spans="1:3" ht="15.75" thickBot="1">
      <c r="A14" s="6"/>
      <c r="C14" s="6"/>
    </row>
    <row r="15" spans="1:3" ht="15">
      <c r="A15" s="6"/>
    </row>
    <row r="16" spans="1:3" ht="15.75" thickBot="1">
      <c r="A16" s="6"/>
    </row>
    <row r="17" spans="1:3" ht="15.75" thickBot="1">
      <c r="A17" s="6"/>
      <c r="C17" s="6"/>
    </row>
    <row r="18" spans="1:3" ht="15">
      <c r="C18" s="6"/>
    </row>
    <row r="19" spans="1:3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spans="1:3" ht="15">
      <c r="A24" s="6"/>
    </row>
    <row r="25" spans="1:3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spans="1:3" ht="15">
      <c r="A37" s="6"/>
    </row>
    <row r="38" spans="1:3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4" customWidth="1"/>
    <col min="2" max="2" width="1.125" style="4" customWidth="1"/>
    <col min="3" max="3" width="28.125" style="4" customWidth="1"/>
    <col min="4" max="16384" width="8" style="4"/>
  </cols>
  <sheetData>
    <row r="1" spans="1:3" ht="15">
      <c r="A1" s="5"/>
      <c r="C1" s="7"/>
    </row>
    <row r="2" spans="1:3" ht="15.75" thickBot="1">
      <c r="A2" s="5"/>
    </row>
    <row r="3" spans="1:3" ht="15.75" thickBot="1">
      <c r="A3" s="5"/>
      <c r="C3" s="5"/>
    </row>
    <row r="4" spans="1:3" ht="15">
      <c r="A4" s="5"/>
      <c r="C4" s="5"/>
    </row>
    <row r="5" spans="1:3" ht="15">
      <c r="C5" s="5"/>
    </row>
    <row r="6" spans="1:3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spans="1:3" ht="15">
      <c r="C12" s="5"/>
    </row>
    <row r="13" spans="1:3" ht="15.75" thickBot="1">
      <c r="C13" s="5"/>
    </row>
    <row r="14" spans="1:3" ht="15.75" thickBot="1">
      <c r="A14" s="5"/>
      <c r="C14" s="5"/>
    </row>
    <row r="15" spans="1:3" ht="15">
      <c r="A15" s="5"/>
    </row>
    <row r="16" spans="1:3" ht="15.75" thickBot="1">
      <c r="A16" s="5"/>
    </row>
    <row r="17" spans="1:3" ht="15.75" thickBot="1">
      <c r="A17" s="5"/>
      <c r="C17" s="5"/>
    </row>
    <row r="18" spans="1:3" ht="15">
      <c r="C18" s="5"/>
    </row>
    <row r="19" spans="1:3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spans="1:3" ht="15">
      <c r="A24" s="5"/>
    </row>
    <row r="25" spans="1:3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spans="1:3" ht="15">
      <c r="A37" s="5"/>
    </row>
    <row r="38" spans="1:3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4" customWidth="1"/>
    <col min="2" max="2" width="1.125" style="4" customWidth="1"/>
    <col min="3" max="3" width="28.125" style="4" customWidth="1"/>
    <col min="4" max="16384" width="8" style="4"/>
  </cols>
  <sheetData>
    <row r="1" spans="1:3" ht="15">
      <c r="A1" s="5"/>
      <c r="C1" s="7"/>
    </row>
    <row r="2" spans="1:3" ht="15.75" thickBot="1">
      <c r="A2" s="5"/>
    </row>
    <row r="3" spans="1:3" ht="15.75" thickBot="1">
      <c r="A3" s="5"/>
      <c r="C3" s="5"/>
    </row>
    <row r="4" spans="1:3" ht="15">
      <c r="A4" s="5"/>
      <c r="C4" s="5"/>
    </row>
    <row r="5" spans="1:3" ht="15">
      <c r="C5" s="5"/>
    </row>
    <row r="6" spans="1:3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spans="1:3" ht="15">
      <c r="C12" s="5"/>
    </row>
    <row r="13" spans="1:3" ht="15.75" thickBot="1">
      <c r="C13" s="5"/>
    </row>
    <row r="14" spans="1:3" ht="15.75" thickBot="1">
      <c r="A14" s="5"/>
      <c r="C14" s="5"/>
    </row>
    <row r="15" spans="1:3" ht="15">
      <c r="A15" s="5"/>
    </row>
    <row r="16" spans="1:3" ht="15.75" thickBot="1">
      <c r="A16" s="5"/>
    </row>
    <row r="17" spans="1:3" ht="15.75" thickBot="1">
      <c r="A17" s="5"/>
      <c r="C17" s="5"/>
    </row>
    <row r="18" spans="1:3" ht="15">
      <c r="C18" s="5"/>
    </row>
    <row r="19" spans="1:3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spans="1:3" ht="15">
      <c r="A24" s="5"/>
    </row>
    <row r="25" spans="1:3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spans="1:3" ht="15">
      <c r="A37" s="5"/>
    </row>
    <row r="38" spans="1:3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4" customWidth="1"/>
    <col min="2" max="2" width="1.125" style="4" customWidth="1"/>
    <col min="3" max="3" width="28.125" style="4" customWidth="1"/>
    <col min="4" max="16384" width="8" style="4"/>
  </cols>
  <sheetData>
    <row r="1" spans="1:3" ht="15">
      <c r="A1" s="6"/>
      <c r="C1" s="7"/>
    </row>
    <row r="2" spans="1:3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spans="1:3" ht="15">
      <c r="C5" s="6"/>
    </row>
    <row r="6" spans="1:3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spans="1:3" ht="15">
      <c r="C12" s="6"/>
    </row>
    <row r="13" spans="1:3" ht="15.75" thickBot="1">
      <c r="C13" s="6"/>
    </row>
    <row r="14" spans="1:3" ht="15.75" thickBot="1">
      <c r="A14" s="6"/>
      <c r="C14" s="6"/>
    </row>
    <row r="15" spans="1:3" ht="15">
      <c r="A15" s="6"/>
    </row>
    <row r="16" spans="1:3" ht="15.75" thickBot="1">
      <c r="A16" s="6"/>
    </row>
    <row r="17" spans="1:3" ht="15.75" thickBot="1">
      <c r="A17" s="6"/>
      <c r="C17" s="6"/>
    </row>
    <row r="18" spans="1:3" ht="15">
      <c r="C18" s="6"/>
    </row>
    <row r="19" spans="1:3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spans="1:3" ht="15">
      <c r="A24" s="6"/>
    </row>
    <row r="25" spans="1:3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spans="1:3" ht="15">
      <c r="A37" s="6"/>
    </row>
    <row r="38" spans="1:3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6"/>
  <sheetViews>
    <sheetView showFormulas="1" topLeftCell="A7" workbookViewId="0">
      <selection activeCell="C13" sqref="C13"/>
    </sheetView>
  </sheetViews>
  <sheetFormatPr defaultColWidth="8" defaultRowHeight="12.75"/>
  <cols>
    <col min="1" max="1" width="14.875" style="24" customWidth="1"/>
    <col min="2" max="2" width="2" style="24" customWidth="1"/>
    <col min="3" max="3" width="20.625" style="24" customWidth="1"/>
    <col min="4" max="4" width="2" style="24" customWidth="1"/>
    <col min="5" max="5" width="24.25" style="24" bestFit="1" customWidth="1"/>
    <col min="6" max="6" width="11.75" style="24" bestFit="1" customWidth="1"/>
    <col min="7" max="16384" width="8" style="24"/>
  </cols>
  <sheetData>
    <row r="1" spans="1:7">
      <c r="A1" s="24" t="s">
        <v>95</v>
      </c>
      <c r="C1" s="24" t="s">
        <v>96</v>
      </c>
      <c r="E1" s="24" t="s">
        <v>97</v>
      </c>
      <c r="F1" s="24" t="b">
        <v>1</v>
      </c>
      <c r="G1" s="24" t="s">
        <v>98</v>
      </c>
    </row>
    <row r="2" spans="1:7">
      <c r="F2" s="24" t="s">
        <v>357</v>
      </c>
      <c r="G2" s="24" t="s">
        <v>357</v>
      </c>
    </row>
    <row r="3" spans="1:7">
      <c r="F3" s="24" t="s">
        <v>99</v>
      </c>
    </row>
    <row r="26" spans="6:6">
      <c r="F26" s="24" t="s">
        <v>100</v>
      </c>
    </row>
  </sheetData>
  <phoneticPr fontId="4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H35"/>
  <sheetViews>
    <sheetView view="pageBreakPreview" zoomScale="85" zoomScaleNormal="85" zoomScaleSheetLayoutView="85" workbookViewId="0">
      <pane xSplit="4" ySplit="8" topLeftCell="E18" activePane="bottomRight" state="frozen"/>
      <selection pane="topRight" activeCell="E1" sqref="E1"/>
      <selection pane="bottomLeft" activeCell="A9" sqref="A9"/>
      <selection pane="bottomRight" activeCell="E14" sqref="E14"/>
    </sheetView>
  </sheetViews>
  <sheetFormatPr defaultRowHeight="23.25" customHeight="1"/>
  <cols>
    <col min="1" max="1" width="11.5" style="8" customWidth="1"/>
    <col min="2" max="2" width="40.375" style="8" customWidth="1"/>
    <col min="3" max="3" width="6.375" style="409" customWidth="1"/>
    <col min="4" max="4" width="10.25" style="409" customWidth="1"/>
    <col min="5" max="5" width="16.5" style="8" customWidth="1"/>
    <col min="6" max="6" width="18.25" style="399" customWidth="1"/>
    <col min="7" max="7" width="20" style="8" customWidth="1"/>
    <col min="8" max="8" width="21.125" style="399" customWidth="1"/>
    <col min="9" max="16384" width="9" style="8"/>
  </cols>
  <sheetData>
    <row r="1" spans="1:8" s="237" customFormat="1" ht="15.75" customHeight="1">
      <c r="A1" s="229" t="s">
        <v>21</v>
      </c>
      <c r="C1" s="367"/>
      <c r="D1" s="367"/>
      <c r="F1" s="399"/>
      <c r="G1" s="582" t="s">
        <v>309</v>
      </c>
      <c r="H1" s="582"/>
    </row>
    <row r="2" spans="1:8" s="237" customFormat="1" ht="16.5" customHeight="1">
      <c r="A2" s="237" t="s">
        <v>366</v>
      </c>
      <c r="C2" s="367"/>
      <c r="D2" s="367"/>
      <c r="F2" s="399"/>
      <c r="G2" s="597" t="s">
        <v>431</v>
      </c>
      <c r="H2" s="597"/>
    </row>
    <row r="3" spans="1:8" s="237" customFormat="1" ht="16.5" customHeight="1">
      <c r="A3" s="237" t="s">
        <v>22</v>
      </c>
      <c r="C3" s="367"/>
      <c r="D3" s="367"/>
      <c r="F3" s="399"/>
      <c r="G3" s="597"/>
      <c r="H3" s="597"/>
    </row>
    <row r="4" spans="1:8" ht="17.25" customHeight="1">
      <c r="A4" s="588" t="s">
        <v>310</v>
      </c>
      <c r="B4" s="588"/>
      <c r="C4" s="588"/>
      <c r="D4" s="588"/>
      <c r="E4" s="588"/>
      <c r="F4" s="588"/>
      <c r="G4" s="588"/>
      <c r="H4" s="588"/>
    </row>
    <row r="5" spans="1:8" ht="18.75" customHeight="1">
      <c r="A5" s="588" t="s">
        <v>596</v>
      </c>
      <c r="B5" s="588"/>
      <c r="C5" s="588"/>
      <c r="D5" s="588"/>
      <c r="E5" s="588"/>
      <c r="F5" s="588"/>
      <c r="G5" s="588"/>
      <c r="H5" s="588"/>
    </row>
    <row r="6" spans="1:8" s="237" customFormat="1" ht="13.5" customHeight="1">
      <c r="A6" s="55"/>
      <c r="B6" s="55"/>
      <c r="C6" s="82"/>
      <c r="D6" s="82"/>
      <c r="F6" s="399"/>
      <c r="G6" s="598" t="s">
        <v>23</v>
      </c>
      <c r="H6" s="598"/>
    </row>
    <row r="7" spans="1:8" s="465" customFormat="1" ht="13.5" customHeight="1">
      <c r="A7" s="589" t="s">
        <v>17</v>
      </c>
      <c r="B7" s="590"/>
      <c r="C7" s="593" t="s">
        <v>10</v>
      </c>
      <c r="D7" s="593" t="s">
        <v>311</v>
      </c>
      <c r="E7" s="595" t="s">
        <v>597</v>
      </c>
      <c r="F7" s="595"/>
      <c r="G7" s="595" t="s">
        <v>407</v>
      </c>
      <c r="H7" s="595"/>
    </row>
    <row r="8" spans="1:8" s="465" customFormat="1" ht="17.100000000000001" customHeight="1">
      <c r="A8" s="591"/>
      <c r="B8" s="592"/>
      <c r="C8" s="594"/>
      <c r="D8" s="594"/>
      <c r="E8" s="466" t="s">
        <v>355</v>
      </c>
      <c r="F8" s="466" t="s">
        <v>356</v>
      </c>
      <c r="G8" s="466" t="s">
        <v>355</v>
      </c>
      <c r="H8" s="466" t="s">
        <v>356</v>
      </c>
    </row>
    <row r="9" spans="1:8" s="399" customFormat="1" ht="18" customHeight="1">
      <c r="A9" s="401" t="s">
        <v>223</v>
      </c>
      <c r="B9" s="401"/>
      <c r="C9" s="438" t="s">
        <v>144</v>
      </c>
      <c r="D9" s="438" t="s">
        <v>207</v>
      </c>
      <c r="E9" s="411">
        <v>151668390281</v>
      </c>
      <c r="F9" s="411">
        <v>80428280449</v>
      </c>
      <c r="G9" s="411">
        <v>339149439275</v>
      </c>
      <c r="H9" s="411">
        <v>297243394967</v>
      </c>
    </row>
    <row r="10" spans="1:8" ht="15" customHeight="1">
      <c r="A10" s="401" t="s">
        <v>224</v>
      </c>
      <c r="B10" s="401"/>
      <c r="C10" s="438" t="s">
        <v>163</v>
      </c>
      <c r="D10" s="438"/>
      <c r="E10" s="403">
        <v>0</v>
      </c>
      <c r="F10" s="403"/>
      <c r="G10" s="403"/>
      <c r="H10" s="403"/>
    </row>
    <row r="11" spans="1:8" s="407" customFormat="1" ht="33" customHeight="1">
      <c r="A11" s="586" t="s">
        <v>376</v>
      </c>
      <c r="B11" s="587"/>
      <c r="C11" s="439" t="s">
        <v>145</v>
      </c>
      <c r="D11" s="439"/>
      <c r="E11" s="404">
        <v>151668390281</v>
      </c>
      <c r="F11" s="404">
        <v>80428280449</v>
      </c>
      <c r="G11" s="404">
        <v>339149439275</v>
      </c>
      <c r="H11" s="404">
        <v>297243394967</v>
      </c>
    </row>
    <row r="12" spans="1:8" ht="18" customHeight="1">
      <c r="A12" s="401" t="s">
        <v>225</v>
      </c>
      <c r="B12" s="401"/>
      <c r="C12" s="438" t="s">
        <v>146</v>
      </c>
      <c r="D12" s="438" t="s">
        <v>80</v>
      </c>
      <c r="E12" s="403">
        <v>143717809840</v>
      </c>
      <c r="F12" s="403">
        <v>67902354263</v>
      </c>
      <c r="G12" s="403">
        <v>312070715329</v>
      </c>
      <c r="H12" s="403">
        <v>269357111074</v>
      </c>
    </row>
    <row r="13" spans="1:8" s="407" customFormat="1" ht="32.25" customHeight="1">
      <c r="A13" s="586" t="s">
        <v>379</v>
      </c>
      <c r="B13" s="587"/>
      <c r="C13" s="439" t="s">
        <v>147</v>
      </c>
      <c r="D13" s="439"/>
      <c r="E13" s="404">
        <v>7950580441</v>
      </c>
      <c r="F13" s="404">
        <v>12525926186</v>
      </c>
      <c r="G13" s="404">
        <v>27078723946</v>
      </c>
      <c r="H13" s="404">
        <v>27886283893</v>
      </c>
    </row>
    <row r="14" spans="1:8" ht="15.95" customHeight="1">
      <c r="A14" s="401" t="s">
        <v>228</v>
      </c>
      <c r="B14" s="401"/>
      <c r="C14" s="438" t="s">
        <v>148</v>
      </c>
      <c r="D14" s="438" t="s">
        <v>180</v>
      </c>
      <c r="E14" s="403">
        <v>4337563771</v>
      </c>
      <c r="F14" s="403">
        <v>848051037</v>
      </c>
      <c r="G14" s="403">
        <v>15235867736</v>
      </c>
      <c r="H14" s="403">
        <v>16830027902</v>
      </c>
    </row>
    <row r="15" spans="1:8" ht="15.95" customHeight="1">
      <c r="A15" s="401" t="s">
        <v>229</v>
      </c>
      <c r="B15" s="401"/>
      <c r="C15" s="438" t="s">
        <v>149</v>
      </c>
      <c r="D15" s="438" t="s">
        <v>81</v>
      </c>
      <c r="E15" s="403">
        <v>7451107630</v>
      </c>
      <c r="F15" s="403">
        <v>8658457744</v>
      </c>
      <c r="G15" s="403">
        <v>22606565875</v>
      </c>
      <c r="H15" s="403">
        <v>23474003268</v>
      </c>
    </row>
    <row r="16" spans="1:8" s="363" customFormat="1" ht="15.95" customHeight="1">
      <c r="A16" s="401" t="s">
        <v>378</v>
      </c>
      <c r="B16" s="401"/>
      <c r="C16" s="438" t="s">
        <v>150</v>
      </c>
      <c r="D16" s="438"/>
      <c r="E16" s="403">
        <v>7451107630</v>
      </c>
      <c r="F16" s="403">
        <v>8658457744</v>
      </c>
      <c r="G16" s="403">
        <v>22606565875</v>
      </c>
      <c r="H16" s="403">
        <v>23474003268</v>
      </c>
    </row>
    <row r="17" spans="1:8" ht="15.95" customHeight="1">
      <c r="A17" s="401" t="s">
        <v>230</v>
      </c>
      <c r="B17" s="401"/>
      <c r="C17" s="438" t="s">
        <v>151</v>
      </c>
      <c r="D17" s="438"/>
      <c r="E17" s="403">
        <v>0</v>
      </c>
      <c r="F17" s="403"/>
      <c r="G17" s="403"/>
      <c r="H17" s="403"/>
    </row>
    <row r="18" spans="1:8" ht="15.95" customHeight="1">
      <c r="A18" s="401" t="s">
        <v>231</v>
      </c>
      <c r="B18" s="401"/>
      <c r="C18" s="438" t="s">
        <v>159</v>
      </c>
      <c r="D18" s="438" t="s">
        <v>312</v>
      </c>
      <c r="E18" s="403">
        <v>3825915514</v>
      </c>
      <c r="F18" s="403">
        <v>4105454220</v>
      </c>
      <c r="G18" s="403">
        <v>12256779656</v>
      </c>
      <c r="H18" s="403">
        <v>13923094824</v>
      </c>
    </row>
    <row r="19" spans="1:8" s="407" customFormat="1" ht="32.25" customHeight="1">
      <c r="A19" s="586" t="s">
        <v>375</v>
      </c>
      <c r="B19" s="587"/>
      <c r="C19" s="439" t="s">
        <v>152</v>
      </c>
      <c r="D19" s="439"/>
      <c r="E19" s="404">
        <v>1011121068</v>
      </c>
      <c r="F19" s="404">
        <v>610065259</v>
      </c>
      <c r="G19" s="404">
        <v>7451246151</v>
      </c>
      <c r="H19" s="404">
        <v>7319213703</v>
      </c>
    </row>
    <row r="20" spans="1:8" ht="15.95" customHeight="1">
      <c r="A20" s="401" t="s">
        <v>226</v>
      </c>
      <c r="B20" s="401"/>
      <c r="C20" s="438" t="s">
        <v>153</v>
      </c>
      <c r="D20" s="438" t="s">
        <v>313</v>
      </c>
      <c r="E20" s="403">
        <v>-4895454</v>
      </c>
      <c r="F20" s="403">
        <v>18363639</v>
      </c>
      <c r="G20" s="403">
        <v>37713044</v>
      </c>
      <c r="H20" s="403">
        <v>361341548</v>
      </c>
    </row>
    <row r="21" spans="1:8" ht="15.95" customHeight="1">
      <c r="A21" s="401" t="s">
        <v>232</v>
      </c>
      <c r="B21" s="401"/>
      <c r="C21" s="438" t="s">
        <v>154</v>
      </c>
      <c r="D21" s="438" t="s">
        <v>314</v>
      </c>
      <c r="E21" s="403">
        <v>441728670</v>
      </c>
      <c r="F21" s="403">
        <v>428380442</v>
      </c>
      <c r="G21" s="403">
        <v>1771824901</v>
      </c>
      <c r="H21" s="403">
        <v>1380918744</v>
      </c>
    </row>
    <row r="22" spans="1:8" s="399" customFormat="1" ht="15.95" customHeight="1">
      <c r="A22" s="401" t="s">
        <v>227</v>
      </c>
      <c r="B22" s="401"/>
      <c r="C22" s="438" t="s">
        <v>155</v>
      </c>
      <c r="D22" s="438"/>
      <c r="E22" s="403">
        <v>-446624124</v>
      </c>
      <c r="F22" s="403">
        <v>-410016803</v>
      </c>
      <c r="G22" s="403">
        <v>-1734111857</v>
      </c>
      <c r="H22" s="403">
        <v>-1019577196</v>
      </c>
    </row>
    <row r="23" spans="1:8" s="407" customFormat="1" ht="30.75" customHeight="1">
      <c r="A23" s="586" t="s">
        <v>411</v>
      </c>
      <c r="B23" s="587"/>
      <c r="C23" s="439" t="s">
        <v>156</v>
      </c>
      <c r="D23" s="439"/>
      <c r="E23" s="404">
        <v>564496944</v>
      </c>
      <c r="F23" s="404">
        <v>200048456</v>
      </c>
      <c r="G23" s="404">
        <v>5717134294</v>
      </c>
      <c r="H23" s="404">
        <v>6299636507</v>
      </c>
    </row>
    <row r="24" spans="1:8" ht="15.95" customHeight="1">
      <c r="A24" s="401" t="s">
        <v>233</v>
      </c>
      <c r="B24" s="401"/>
      <c r="C24" s="438" t="s">
        <v>157</v>
      </c>
      <c r="D24" s="438" t="s">
        <v>82</v>
      </c>
      <c r="E24" s="403">
        <v>112899389</v>
      </c>
      <c r="F24" s="403">
        <v>122021921</v>
      </c>
      <c r="G24" s="403">
        <v>531408459</v>
      </c>
      <c r="H24" s="403">
        <v>1166966026</v>
      </c>
    </row>
    <row r="25" spans="1:8" ht="15.95" customHeight="1">
      <c r="A25" s="401" t="s">
        <v>234</v>
      </c>
      <c r="B25" s="401"/>
      <c r="C25" s="438" t="s">
        <v>164</v>
      </c>
      <c r="D25" s="438"/>
      <c r="E25" s="403">
        <v>0</v>
      </c>
      <c r="F25" s="403">
        <v>0</v>
      </c>
      <c r="G25" s="403">
        <v>0</v>
      </c>
      <c r="H25" s="403">
        <v>0</v>
      </c>
    </row>
    <row r="26" spans="1:8" s="407" customFormat="1" ht="15.95" customHeight="1">
      <c r="A26" s="415" t="s">
        <v>377</v>
      </c>
      <c r="B26" s="415"/>
      <c r="C26" s="439" t="s">
        <v>158</v>
      </c>
      <c r="D26" s="439"/>
      <c r="E26" s="404">
        <v>451597555</v>
      </c>
      <c r="F26" s="404">
        <v>78026535</v>
      </c>
      <c r="G26" s="404">
        <v>5185725835</v>
      </c>
      <c r="H26" s="404">
        <v>5132670481</v>
      </c>
    </row>
    <row r="27" spans="1:8" ht="15.95" customHeight="1">
      <c r="A27" s="400" t="s">
        <v>315</v>
      </c>
      <c r="B27" s="400"/>
      <c r="C27" s="440" t="s">
        <v>83</v>
      </c>
      <c r="D27" s="440"/>
      <c r="E27" s="198">
        <v>10.567609973706258</v>
      </c>
      <c r="F27" s="198">
        <v>1.8258601720723233</v>
      </c>
      <c r="G27" s="198">
        <v>121.34859333959905</v>
      </c>
      <c r="H27" s="198">
        <v>120.10707136526304</v>
      </c>
    </row>
    <row r="28" spans="1:8" ht="21.75" customHeight="1">
      <c r="E28" s="16"/>
      <c r="G28" s="585" t="s">
        <v>573</v>
      </c>
      <c r="H28" s="585"/>
    </row>
    <row r="29" spans="1:8" s="407" customFormat="1" ht="18" customHeight="1">
      <c r="A29" s="584" t="s">
        <v>26</v>
      </c>
      <c r="B29" s="584"/>
      <c r="C29" s="584" t="s">
        <v>25</v>
      </c>
      <c r="D29" s="584"/>
      <c r="E29" s="584"/>
      <c r="G29" s="581" t="s">
        <v>410</v>
      </c>
      <c r="H29" s="581"/>
    </row>
    <row r="30" spans="1:8" ht="14.25" customHeight="1">
      <c r="B30" s="399"/>
      <c r="G30" s="399"/>
    </row>
    <row r="31" spans="1:8" ht="36.75" customHeight="1">
      <c r="B31" s="399"/>
      <c r="E31" s="15"/>
      <c r="G31" s="399"/>
    </row>
    <row r="32" spans="1:8" ht="18.75" customHeight="1">
      <c r="B32" s="399"/>
      <c r="G32" s="399"/>
    </row>
    <row r="33" spans="1:8" s="407" customFormat="1" ht="21.75" customHeight="1">
      <c r="A33" s="584" t="s">
        <v>417</v>
      </c>
      <c r="B33" s="584"/>
      <c r="C33" s="584" t="s">
        <v>27</v>
      </c>
      <c r="D33" s="584"/>
      <c r="E33" s="584"/>
      <c r="G33" s="581" t="s">
        <v>409</v>
      </c>
      <c r="H33" s="581"/>
    </row>
    <row r="35" spans="1:8" ht="23.25" customHeight="1">
      <c r="F35" s="406"/>
      <c r="H35" s="406"/>
    </row>
  </sheetData>
  <mergeCells count="21">
    <mergeCell ref="G1:H1"/>
    <mergeCell ref="G2:H3"/>
    <mergeCell ref="G6:H6"/>
    <mergeCell ref="D7:D8"/>
    <mergeCell ref="E7:F7"/>
    <mergeCell ref="A19:B19"/>
    <mergeCell ref="A4:H4"/>
    <mergeCell ref="A5:H5"/>
    <mergeCell ref="A11:B11"/>
    <mergeCell ref="A13:B13"/>
    <mergeCell ref="A7:B8"/>
    <mergeCell ref="C7:C8"/>
    <mergeCell ref="G7:H7"/>
    <mergeCell ref="A23:B23"/>
    <mergeCell ref="G28:H28"/>
    <mergeCell ref="A29:B29"/>
    <mergeCell ref="A33:B33"/>
    <mergeCell ref="G29:H29"/>
    <mergeCell ref="G33:H33"/>
    <mergeCell ref="C29:E29"/>
    <mergeCell ref="C33:E33"/>
  </mergeCells>
  <phoneticPr fontId="39" type="noConversion"/>
  <pageMargins left="0.68" right="0.17" top="0.47" bottom="0" header="0.39" footer="0.19"/>
  <pageSetup paperSize="9" scale="88" firstPageNumber="3" orientation="landscape" useFirstPageNumber="1" r:id="rId1"/>
  <headerFooter alignWithMargins="0"/>
  <ignoredErrors>
    <ignoredError sqref="C9:C23 C24:C26 C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E47"/>
  <sheetViews>
    <sheetView view="pageBreakPreview" zoomScaleSheetLayoutView="100" workbookViewId="0">
      <pane xSplit="1" ySplit="9" topLeftCell="B37" activePane="bottomRight" state="frozen"/>
      <selection pane="topRight" activeCell="B1" sqref="B1"/>
      <selection pane="bottomLeft" activeCell="A9" sqref="A9"/>
      <selection pane="bottomRight" activeCell="D50" sqref="D50"/>
    </sheetView>
  </sheetViews>
  <sheetFormatPr defaultRowHeight="15.75"/>
  <cols>
    <col min="1" max="1" width="59" style="399" customWidth="1"/>
    <col min="2" max="3" width="3.375" style="399" customWidth="1"/>
    <col min="4" max="4" width="16.75" style="399" customWidth="1"/>
    <col min="5" max="5" width="16.875" style="399" customWidth="1"/>
    <col min="6" max="16384" width="9" style="399"/>
  </cols>
  <sheetData>
    <row r="1" spans="1:5" s="8" customFormat="1">
      <c r="A1" s="383" t="s">
        <v>21</v>
      </c>
      <c r="B1" s="237"/>
      <c r="C1" s="441"/>
      <c r="D1" s="583" t="s">
        <v>316</v>
      </c>
      <c r="E1" s="583"/>
    </row>
    <row r="2" spans="1:5" s="8" customFormat="1" ht="17.25" customHeight="1">
      <c r="A2" s="237" t="s">
        <v>366</v>
      </c>
      <c r="B2" s="237"/>
      <c r="C2" s="601" t="s">
        <v>480</v>
      </c>
      <c r="D2" s="601"/>
      <c r="E2" s="601"/>
    </row>
    <row r="3" spans="1:5" s="8" customFormat="1" ht="13.5" customHeight="1">
      <c r="A3" s="237" t="s">
        <v>22</v>
      </c>
      <c r="B3" s="237"/>
      <c r="C3" s="601"/>
      <c r="D3" s="601"/>
      <c r="E3" s="601"/>
    </row>
    <row r="4" spans="1:5" s="398" customFormat="1">
      <c r="A4" s="581" t="s">
        <v>317</v>
      </c>
      <c r="B4" s="581"/>
      <c r="C4" s="581"/>
      <c r="D4" s="581"/>
      <c r="E4" s="581"/>
    </row>
    <row r="5" spans="1:5" s="398" customFormat="1">
      <c r="A5" s="581" t="s">
        <v>318</v>
      </c>
      <c r="B5" s="581"/>
      <c r="C5" s="581"/>
      <c r="D5" s="581"/>
      <c r="E5" s="581"/>
    </row>
    <row r="6" spans="1:5" s="398" customFormat="1">
      <c r="A6" s="581" t="s">
        <v>594</v>
      </c>
      <c r="B6" s="581"/>
      <c r="C6" s="581"/>
      <c r="D6" s="581"/>
      <c r="E6" s="581"/>
    </row>
    <row r="7" spans="1:5" s="8" customFormat="1" ht="18.75" customHeight="1">
      <c r="A7" s="399"/>
      <c r="B7" s="399"/>
      <c r="C7" s="399"/>
      <c r="D7" s="582" t="s">
        <v>93</v>
      </c>
      <c r="E7" s="582"/>
    </row>
    <row r="8" spans="1:5" s="398" customFormat="1" ht="26.25" customHeight="1">
      <c r="A8" s="602" t="s">
        <v>17</v>
      </c>
      <c r="B8" s="602" t="s">
        <v>10</v>
      </c>
      <c r="C8" s="602" t="s">
        <v>63</v>
      </c>
      <c r="D8" s="600" t="s">
        <v>414</v>
      </c>
      <c r="E8" s="600" t="s">
        <v>415</v>
      </c>
    </row>
    <row r="9" spans="1:5" s="398" customFormat="1" ht="42" customHeight="1">
      <c r="A9" s="603"/>
      <c r="B9" s="603"/>
      <c r="C9" s="603"/>
      <c r="D9" s="604"/>
      <c r="E9" s="604"/>
    </row>
    <row r="10" spans="1:5" s="408" customFormat="1">
      <c r="A10" s="418" t="s">
        <v>319</v>
      </c>
      <c r="B10" s="418" t="s">
        <v>320</v>
      </c>
      <c r="C10" s="418" t="s">
        <v>321</v>
      </c>
      <c r="D10" s="418">
        <v>4</v>
      </c>
      <c r="E10" s="418">
        <v>5</v>
      </c>
    </row>
    <row r="11" spans="1:5" s="407" customFormat="1" ht="18.75" customHeight="1">
      <c r="A11" s="415" t="s">
        <v>322</v>
      </c>
      <c r="B11" s="415"/>
      <c r="C11" s="415"/>
      <c r="D11" s="404"/>
      <c r="E11" s="404"/>
    </row>
    <row r="12" spans="1:5" ht="17.25" customHeight="1">
      <c r="A12" s="401" t="s">
        <v>323</v>
      </c>
      <c r="B12" s="401" t="s">
        <v>144</v>
      </c>
      <c r="C12" s="401"/>
      <c r="D12" s="403">
        <v>92457835494</v>
      </c>
      <c r="E12" s="403">
        <v>76082202175</v>
      </c>
    </row>
    <row r="13" spans="1:5" ht="17.25" customHeight="1">
      <c r="A13" s="401" t="s">
        <v>324</v>
      </c>
      <c r="B13" s="401" t="s">
        <v>163</v>
      </c>
      <c r="C13" s="401"/>
      <c r="D13" s="403">
        <v>-128483380904</v>
      </c>
      <c r="E13" s="403">
        <v>-266051275724</v>
      </c>
    </row>
    <row r="14" spans="1:5" ht="17.25" customHeight="1">
      <c r="A14" s="401" t="s">
        <v>325</v>
      </c>
      <c r="B14" s="401" t="s">
        <v>175</v>
      </c>
      <c r="C14" s="401"/>
      <c r="D14" s="403">
        <v>-459365274</v>
      </c>
      <c r="E14" s="403">
        <v>-76505152</v>
      </c>
    </row>
    <row r="15" spans="1:5" ht="17.25" customHeight="1">
      <c r="A15" s="401" t="s">
        <v>326</v>
      </c>
      <c r="B15" s="401" t="s">
        <v>176</v>
      </c>
      <c r="C15" s="401"/>
      <c r="D15" s="403">
        <v>-6618473239</v>
      </c>
      <c r="E15" s="403">
        <v>-8357640152</v>
      </c>
    </row>
    <row r="16" spans="1:5" ht="17.25" customHeight="1">
      <c r="A16" s="401" t="s">
        <v>327</v>
      </c>
      <c r="B16" s="401" t="s">
        <v>178</v>
      </c>
      <c r="C16" s="401"/>
      <c r="D16" s="403">
        <v>-134259180</v>
      </c>
      <c r="E16" s="403">
        <v>-1332880727</v>
      </c>
    </row>
    <row r="17" spans="1:5" ht="17.25" customHeight="1">
      <c r="A17" s="401" t="s">
        <v>328</v>
      </c>
      <c r="B17" s="401" t="s">
        <v>179</v>
      </c>
      <c r="C17" s="401"/>
      <c r="D17" s="403">
        <v>35510124014</v>
      </c>
      <c r="E17" s="403">
        <v>74257629932</v>
      </c>
    </row>
    <row r="18" spans="1:5" ht="17.25" customHeight="1">
      <c r="A18" s="401" t="s">
        <v>329</v>
      </c>
      <c r="B18" s="401" t="s">
        <v>330</v>
      </c>
      <c r="C18" s="401"/>
      <c r="D18" s="403">
        <v>-9381442654</v>
      </c>
      <c r="E18" s="403">
        <v>-86251407366</v>
      </c>
    </row>
    <row r="19" spans="1:5" s="407" customFormat="1" ht="18" customHeight="1">
      <c r="A19" s="415" t="s">
        <v>331</v>
      </c>
      <c r="B19" s="415" t="s">
        <v>147</v>
      </c>
      <c r="C19" s="415"/>
      <c r="D19" s="404">
        <v>-17108961743</v>
      </c>
      <c r="E19" s="404">
        <v>-211729877014</v>
      </c>
    </row>
    <row r="20" spans="1:5" s="407" customFormat="1" ht="18" customHeight="1">
      <c r="A20" s="415" t="s">
        <v>332</v>
      </c>
      <c r="B20" s="415"/>
      <c r="C20" s="415"/>
      <c r="D20" s="404">
        <v>0</v>
      </c>
      <c r="E20" s="404">
        <v>0</v>
      </c>
    </row>
    <row r="21" spans="1:5" ht="17.25" customHeight="1">
      <c r="A21" s="401" t="s">
        <v>333</v>
      </c>
      <c r="B21" s="401" t="s">
        <v>148</v>
      </c>
      <c r="C21" s="401"/>
      <c r="D21" s="403">
        <v>-96861411</v>
      </c>
      <c r="E21" s="403">
        <v>-36789888</v>
      </c>
    </row>
    <row r="22" spans="1:5" ht="17.25" customHeight="1">
      <c r="A22" s="401" t="s">
        <v>334</v>
      </c>
      <c r="B22" s="401" t="s">
        <v>149</v>
      </c>
      <c r="C22" s="401"/>
      <c r="D22" s="403">
        <v>0</v>
      </c>
      <c r="E22" s="403">
        <v>0</v>
      </c>
    </row>
    <row r="23" spans="1:5" ht="17.25" customHeight="1">
      <c r="A23" s="401" t="s">
        <v>335</v>
      </c>
      <c r="B23" s="401" t="s">
        <v>150</v>
      </c>
      <c r="C23" s="401"/>
      <c r="D23" s="403">
        <v>0</v>
      </c>
      <c r="E23" s="403">
        <v>0</v>
      </c>
    </row>
    <row r="24" spans="1:5" ht="17.25" customHeight="1">
      <c r="A24" s="401" t="s">
        <v>336</v>
      </c>
      <c r="B24" s="401" t="s">
        <v>151</v>
      </c>
      <c r="C24" s="401"/>
      <c r="D24" s="403">
        <v>0</v>
      </c>
      <c r="E24" s="403">
        <v>0</v>
      </c>
    </row>
    <row r="25" spans="1:5" ht="17.25" customHeight="1">
      <c r="A25" s="401" t="s">
        <v>337</v>
      </c>
      <c r="B25" s="401" t="s">
        <v>159</v>
      </c>
      <c r="C25" s="401"/>
      <c r="D25" s="403">
        <v>-2700000000</v>
      </c>
      <c r="E25" s="403"/>
    </row>
    <row r="26" spans="1:5" ht="17.25" customHeight="1">
      <c r="A26" s="401" t="s">
        <v>338</v>
      </c>
      <c r="B26" s="401" t="s">
        <v>339</v>
      </c>
      <c r="C26" s="401"/>
      <c r="D26" s="403">
        <v>0</v>
      </c>
      <c r="E26" s="403"/>
    </row>
    <row r="27" spans="1:5" ht="17.25" customHeight="1">
      <c r="A27" s="401" t="s">
        <v>340</v>
      </c>
      <c r="B27" s="401" t="s">
        <v>341</v>
      </c>
      <c r="C27" s="401"/>
      <c r="D27" s="403">
        <v>2641437</v>
      </c>
      <c r="E27" s="403">
        <v>21518150</v>
      </c>
    </row>
    <row r="28" spans="1:5" s="407" customFormat="1" ht="18" customHeight="1">
      <c r="A28" s="415" t="s">
        <v>342</v>
      </c>
      <c r="B28" s="415" t="s">
        <v>152</v>
      </c>
      <c r="C28" s="415"/>
      <c r="D28" s="404">
        <v>-2794219974</v>
      </c>
      <c r="E28" s="404">
        <v>-15271738</v>
      </c>
    </row>
    <row r="29" spans="1:5" s="407" customFormat="1" ht="18" customHeight="1">
      <c r="A29" s="415" t="s">
        <v>343</v>
      </c>
      <c r="B29" s="415"/>
      <c r="C29" s="415"/>
      <c r="D29" s="404"/>
      <c r="E29" s="404">
        <v>0</v>
      </c>
    </row>
    <row r="30" spans="1:5" ht="18" customHeight="1">
      <c r="A30" s="401" t="s">
        <v>344</v>
      </c>
      <c r="B30" s="401" t="s">
        <v>153</v>
      </c>
      <c r="C30" s="401"/>
      <c r="D30" s="403">
        <v>0</v>
      </c>
      <c r="E30" s="403">
        <v>274667160000</v>
      </c>
    </row>
    <row r="31" spans="1:5" ht="18" customHeight="1">
      <c r="A31" s="401" t="s">
        <v>404</v>
      </c>
      <c r="B31" s="401" t="s">
        <v>154</v>
      </c>
      <c r="C31" s="401"/>
      <c r="D31" s="403">
        <v>0</v>
      </c>
      <c r="E31" s="403">
        <v>-57800000000</v>
      </c>
    </row>
    <row r="32" spans="1:5" ht="18" customHeight="1">
      <c r="A32" s="401" t="s">
        <v>481</v>
      </c>
      <c r="B32" s="401" t="s">
        <v>345</v>
      </c>
      <c r="C32" s="401"/>
      <c r="D32" s="403">
        <v>131414160487</v>
      </c>
      <c r="E32" s="403">
        <v>110772982697</v>
      </c>
    </row>
    <row r="33" spans="1:5" ht="18" customHeight="1">
      <c r="A33" s="401" t="s">
        <v>346</v>
      </c>
      <c r="B33" s="401" t="s">
        <v>347</v>
      </c>
      <c r="C33" s="401"/>
      <c r="D33" s="403">
        <v>-112041729468</v>
      </c>
      <c r="E33" s="403">
        <v>-114367217477</v>
      </c>
    </row>
    <row r="34" spans="1:5" ht="18" customHeight="1">
      <c r="A34" s="401" t="s">
        <v>348</v>
      </c>
      <c r="B34" s="401" t="s">
        <v>349</v>
      </c>
      <c r="C34" s="401"/>
      <c r="D34" s="403">
        <v>-230689559</v>
      </c>
      <c r="E34" s="403">
        <v>-230689559</v>
      </c>
    </row>
    <row r="35" spans="1:5" ht="18" customHeight="1">
      <c r="A35" s="401" t="s">
        <v>350</v>
      </c>
      <c r="B35" s="401" t="s">
        <v>351</v>
      </c>
      <c r="C35" s="401"/>
      <c r="D35" s="403">
        <v>0</v>
      </c>
      <c r="E35" s="403">
        <v>0</v>
      </c>
    </row>
    <row r="36" spans="1:5" s="407" customFormat="1" ht="18" customHeight="1">
      <c r="A36" s="415" t="s">
        <v>254</v>
      </c>
      <c r="B36" s="415" t="s">
        <v>155</v>
      </c>
      <c r="C36" s="415"/>
      <c r="D36" s="404">
        <v>19141741460</v>
      </c>
      <c r="E36" s="404">
        <v>213042235661</v>
      </c>
    </row>
    <row r="37" spans="1:5" s="407" customFormat="1" ht="18" customHeight="1">
      <c r="A37" s="415" t="s">
        <v>250</v>
      </c>
      <c r="B37" s="415" t="s">
        <v>156</v>
      </c>
      <c r="C37" s="415"/>
      <c r="D37" s="404">
        <v>-761440257</v>
      </c>
      <c r="E37" s="404">
        <v>1297086909</v>
      </c>
    </row>
    <row r="38" spans="1:5" s="407" customFormat="1" ht="18" customHeight="1">
      <c r="A38" s="415" t="s">
        <v>251</v>
      </c>
      <c r="B38" s="415" t="s">
        <v>158</v>
      </c>
      <c r="C38" s="415"/>
      <c r="D38" s="404">
        <v>4289073592</v>
      </c>
      <c r="E38" s="404">
        <v>4166394533</v>
      </c>
    </row>
    <row r="39" spans="1:5" s="407" customFormat="1" ht="18" customHeight="1">
      <c r="A39" s="415" t="s">
        <v>352</v>
      </c>
      <c r="B39" s="415" t="s">
        <v>353</v>
      </c>
      <c r="C39" s="415"/>
      <c r="D39" s="404"/>
      <c r="E39" s="404">
        <v>0</v>
      </c>
    </row>
    <row r="40" spans="1:5" s="407" customFormat="1" ht="18" customHeight="1">
      <c r="A40" s="419" t="s">
        <v>354</v>
      </c>
      <c r="B40" s="419" t="s">
        <v>83</v>
      </c>
      <c r="C40" s="419"/>
      <c r="D40" s="420">
        <v>3527633335</v>
      </c>
      <c r="E40" s="420">
        <v>5463481442</v>
      </c>
    </row>
    <row r="41" spans="1:5" s="8" customFormat="1" ht="19.5" customHeight="1">
      <c r="B41" s="605" t="s">
        <v>572</v>
      </c>
      <c r="C41" s="605"/>
      <c r="D41" s="605"/>
      <c r="E41" s="605"/>
    </row>
    <row r="42" spans="1:5" s="407" customFormat="1">
      <c r="A42" s="584" t="s">
        <v>587</v>
      </c>
      <c r="B42" s="584"/>
      <c r="C42" s="584"/>
      <c r="D42" s="584"/>
      <c r="E42" s="584"/>
    </row>
    <row r="43" spans="1:5" s="8" customFormat="1">
      <c r="A43" s="399"/>
      <c r="B43" s="399"/>
      <c r="C43" s="399"/>
      <c r="D43" s="399"/>
      <c r="E43" s="399"/>
    </row>
    <row r="44" spans="1:5" s="8" customFormat="1">
      <c r="A44" s="399"/>
      <c r="B44" s="399"/>
      <c r="C44" s="399"/>
      <c r="D44" s="399"/>
      <c r="E44" s="399"/>
    </row>
    <row r="45" spans="1:5" s="8" customFormat="1">
      <c r="A45" s="399"/>
      <c r="B45" s="399"/>
      <c r="C45" s="399"/>
      <c r="D45" s="399"/>
      <c r="E45" s="399"/>
    </row>
    <row r="46" spans="1:5" s="8" customFormat="1">
      <c r="A46" s="399"/>
      <c r="B46" s="399"/>
      <c r="C46" s="399"/>
      <c r="D46" s="399"/>
      <c r="E46" s="399"/>
    </row>
    <row r="47" spans="1:5" s="407" customFormat="1" ht="15.75" customHeight="1">
      <c r="A47" s="584" t="s">
        <v>582</v>
      </c>
      <c r="B47" s="584"/>
      <c r="C47" s="584"/>
      <c r="D47" s="584"/>
      <c r="E47" s="584"/>
    </row>
  </sheetData>
  <mergeCells count="14">
    <mergeCell ref="A47:E47"/>
    <mergeCell ref="A5:E5"/>
    <mergeCell ref="A6:E6"/>
    <mergeCell ref="A8:A9"/>
    <mergeCell ref="B8:B9"/>
    <mergeCell ref="C8:C9"/>
    <mergeCell ref="D8:D9"/>
    <mergeCell ref="E8:E9"/>
    <mergeCell ref="B41:E41"/>
    <mergeCell ref="D7:E7"/>
    <mergeCell ref="A42:E42"/>
    <mergeCell ref="D1:E1"/>
    <mergeCell ref="A4:E4"/>
    <mergeCell ref="C2:E3"/>
  </mergeCells>
  <phoneticPr fontId="39" type="noConversion"/>
  <pageMargins left="0.57999999999999996" right="0.17" top="0.21" bottom="0.3" header="0.17" footer="0.17"/>
  <pageSetup scale="93" firstPageNumber="4" orientation="portrait" useFirstPageNumber="1" r:id="rId1"/>
  <headerFooter alignWithMargins="0"/>
  <ignoredErrors>
    <ignoredError sqref="B10:C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H497"/>
  <sheetViews>
    <sheetView view="pageBreakPreview" zoomScaleSheetLayoutView="100" workbookViewId="0">
      <selection activeCell="H488" sqref="H488"/>
    </sheetView>
  </sheetViews>
  <sheetFormatPr defaultRowHeight="17.100000000000001" customHeight="1"/>
  <cols>
    <col min="1" max="1" width="3.875" style="449" customWidth="1"/>
    <col min="2" max="2" width="16" style="449" customWidth="1"/>
    <col min="3" max="3" width="11.375" style="449" customWidth="1"/>
    <col min="4" max="4" width="0.125" style="449" hidden="1" customWidth="1"/>
    <col min="5" max="5" width="16.75" style="449" customWidth="1"/>
    <col min="6" max="6" width="15.625" style="449" customWidth="1"/>
    <col min="7" max="7" width="16.5" style="449" customWidth="1"/>
    <col min="8" max="8" width="16.25" style="449" customWidth="1"/>
    <col min="9" max="16384" width="9" style="449"/>
  </cols>
  <sheetData>
    <row r="1" spans="1:8" ht="17.100000000000001" customHeight="1">
      <c r="A1" s="449" t="s">
        <v>21</v>
      </c>
      <c r="G1" s="607" t="s">
        <v>7</v>
      </c>
      <c r="H1" s="607"/>
    </row>
    <row r="2" spans="1:8" ht="15.95" customHeight="1">
      <c r="A2" s="449" t="str">
        <f>'TSCD(trang11)'!A2</f>
        <v>Đường Khuất Duy Tiến- Nhân Chính - Thanh Xuân - Hà nội</v>
      </c>
      <c r="G2" s="627" t="s">
        <v>594</v>
      </c>
      <c r="H2" s="627"/>
    </row>
    <row r="3" spans="1:8" ht="15.95" customHeight="1">
      <c r="A3" s="449" t="str">
        <f>'TSCD(trang11)'!A3</f>
        <v>Tel: 04 3 5534 369                        Fax: 043 8 544 107</v>
      </c>
    </row>
    <row r="4" spans="1:8" ht="5.0999999999999996" customHeight="1"/>
    <row r="5" spans="1:8" ht="20.100000000000001" customHeight="1">
      <c r="G5" s="627" t="s">
        <v>257</v>
      </c>
      <c r="H5" s="627"/>
    </row>
    <row r="6" spans="1:8" ht="17.25" customHeight="1">
      <c r="A6" s="607" t="s">
        <v>18</v>
      </c>
      <c r="B6" s="607"/>
      <c r="C6" s="607"/>
      <c r="D6" s="607"/>
      <c r="E6" s="607"/>
      <c r="F6" s="607"/>
      <c r="G6" s="607"/>
      <c r="H6" s="607"/>
    </row>
    <row r="7" spans="1:8" ht="16.5" customHeight="1">
      <c r="A7" s="607" t="s">
        <v>594</v>
      </c>
      <c r="B7" s="607"/>
      <c r="C7" s="607"/>
      <c r="D7" s="607"/>
      <c r="E7" s="607"/>
      <c r="F7" s="607"/>
      <c r="G7" s="607"/>
      <c r="H7" s="607"/>
    </row>
    <row r="8" spans="1:8" ht="18" customHeight="1">
      <c r="A8" s="627" t="s">
        <v>182</v>
      </c>
      <c r="B8" s="627"/>
      <c r="C8" s="627"/>
      <c r="D8" s="627"/>
      <c r="E8" s="627"/>
      <c r="F8" s="627"/>
      <c r="G8" s="627"/>
      <c r="H8" s="627"/>
    </row>
    <row r="9" spans="1:8" s="464" customFormat="1" ht="17.100000000000001" customHeight="1">
      <c r="A9" s="464" t="s">
        <v>165</v>
      </c>
      <c r="B9" s="464" t="s">
        <v>304</v>
      </c>
    </row>
    <row r="10" spans="1:8" ht="18" customHeight="1">
      <c r="A10" s="632" t="s">
        <v>161</v>
      </c>
      <c r="B10" s="630" t="s">
        <v>122</v>
      </c>
      <c r="C10" s="618"/>
      <c r="D10" s="618"/>
      <c r="E10" s="516"/>
      <c r="F10" s="517"/>
      <c r="G10" s="518" t="s">
        <v>595</v>
      </c>
      <c r="H10" s="519" t="s">
        <v>575</v>
      </c>
    </row>
    <row r="11" spans="1:8" ht="18" customHeight="1">
      <c r="A11" s="632"/>
      <c r="B11" s="631"/>
      <c r="C11" s="619"/>
      <c r="D11" s="619"/>
      <c r="E11" s="520"/>
      <c r="F11" s="521"/>
      <c r="G11" s="519" t="s">
        <v>30</v>
      </c>
      <c r="H11" s="519" t="s">
        <v>30</v>
      </c>
    </row>
    <row r="12" spans="1:8" ht="18" customHeight="1">
      <c r="A12" s="457" t="s">
        <v>169</v>
      </c>
      <c r="B12" s="506" t="s">
        <v>121</v>
      </c>
      <c r="C12" s="506"/>
      <c r="D12" s="506"/>
      <c r="E12" s="506"/>
      <c r="F12" s="507"/>
      <c r="G12" s="522">
        <v>3527633335</v>
      </c>
      <c r="H12" s="522">
        <v>42871593173</v>
      </c>
    </row>
    <row r="13" spans="1:8" ht="18" customHeight="1">
      <c r="A13" s="452"/>
      <c r="B13" s="509" t="s">
        <v>276</v>
      </c>
      <c r="C13" s="509"/>
      <c r="D13" s="509"/>
      <c r="E13" s="509"/>
      <c r="F13" s="510"/>
      <c r="G13" s="442">
        <v>2567058013</v>
      </c>
      <c r="H13" s="442">
        <v>3459251478</v>
      </c>
    </row>
    <row r="14" spans="1:8" ht="18" customHeight="1">
      <c r="A14" s="452"/>
      <c r="B14" s="509" t="s">
        <v>482</v>
      </c>
      <c r="C14" s="509"/>
      <c r="D14" s="509"/>
      <c r="E14" s="509"/>
      <c r="F14" s="510"/>
      <c r="G14" s="442">
        <v>1115662926</v>
      </c>
      <c r="H14" s="442">
        <v>3458682219</v>
      </c>
    </row>
    <row r="15" spans="1:8" ht="18" customHeight="1">
      <c r="A15" s="452"/>
      <c r="B15" s="509" t="s">
        <v>483</v>
      </c>
      <c r="C15" s="509"/>
      <c r="D15" s="509"/>
      <c r="E15" s="509"/>
      <c r="F15" s="510"/>
      <c r="G15" s="442">
        <v>1451395087</v>
      </c>
      <c r="H15" s="442">
        <v>569259</v>
      </c>
    </row>
    <row r="16" spans="1:8" ht="18" customHeight="1">
      <c r="A16" s="452"/>
      <c r="B16" s="509" t="s">
        <v>484</v>
      </c>
      <c r="C16" s="509"/>
      <c r="D16" s="509"/>
      <c r="E16" s="509"/>
      <c r="F16" s="510"/>
      <c r="G16" s="442">
        <v>960575322</v>
      </c>
      <c r="H16" s="442">
        <v>39412341695</v>
      </c>
    </row>
    <row r="17" spans="1:8" ht="18" customHeight="1">
      <c r="A17" s="452"/>
      <c r="B17" s="509" t="s">
        <v>482</v>
      </c>
      <c r="C17" s="509"/>
      <c r="D17" s="509"/>
      <c r="E17" s="509"/>
      <c r="F17" s="510"/>
      <c r="G17" s="442">
        <v>854274478</v>
      </c>
      <c r="H17" s="442">
        <v>39409454596</v>
      </c>
    </row>
    <row r="18" spans="1:8" ht="17.45" customHeight="1">
      <c r="A18" s="452"/>
      <c r="B18" s="509" t="s">
        <v>483</v>
      </c>
      <c r="C18" s="509"/>
      <c r="D18" s="509"/>
      <c r="E18" s="509"/>
      <c r="F18" s="510"/>
      <c r="G18" s="442">
        <v>106300844</v>
      </c>
      <c r="H18" s="442">
        <v>2887099</v>
      </c>
    </row>
    <row r="19" spans="1:8" ht="17.45" hidden="1" customHeight="1">
      <c r="A19" s="508"/>
      <c r="B19" s="509"/>
      <c r="C19" s="509"/>
      <c r="D19" s="509"/>
      <c r="E19" s="509"/>
      <c r="F19" s="510"/>
      <c r="G19" s="442"/>
      <c r="H19" s="442"/>
    </row>
    <row r="20" spans="1:8" ht="18.95" hidden="1" customHeight="1">
      <c r="A20" s="508"/>
      <c r="B20" s="509" t="s">
        <v>485</v>
      </c>
      <c r="C20" s="509"/>
      <c r="D20" s="509"/>
      <c r="E20" s="509"/>
      <c r="F20" s="510"/>
      <c r="G20" s="442"/>
      <c r="H20" s="442"/>
    </row>
    <row r="21" spans="1:8" ht="18.95" hidden="1" customHeight="1">
      <c r="A21" s="508"/>
      <c r="B21" s="509" t="s">
        <v>240</v>
      </c>
      <c r="C21" s="509"/>
      <c r="D21" s="509"/>
      <c r="E21" s="509"/>
      <c r="F21" s="510"/>
      <c r="G21" s="442"/>
      <c r="H21" s="442">
        <v>0</v>
      </c>
    </row>
    <row r="22" spans="1:8" ht="17.45" hidden="1" customHeight="1">
      <c r="A22" s="508"/>
      <c r="B22" s="509" t="s">
        <v>386</v>
      </c>
      <c r="C22" s="509"/>
      <c r="D22" s="509"/>
      <c r="E22" s="509"/>
      <c r="F22" s="510"/>
      <c r="G22" s="442">
        <v>0</v>
      </c>
      <c r="H22" s="442">
        <v>0</v>
      </c>
    </row>
    <row r="23" spans="1:8" ht="17.45" hidden="1" customHeight="1">
      <c r="A23" s="508"/>
      <c r="B23" s="509" t="s">
        <v>387</v>
      </c>
      <c r="C23" s="509"/>
      <c r="D23" s="509"/>
      <c r="E23" s="509"/>
      <c r="F23" s="510"/>
      <c r="G23" s="442">
        <v>0</v>
      </c>
      <c r="H23" s="442">
        <v>0</v>
      </c>
    </row>
    <row r="24" spans="1:8" ht="18.95" hidden="1" customHeight="1">
      <c r="A24" s="523"/>
      <c r="B24" s="524" t="s">
        <v>388</v>
      </c>
      <c r="C24" s="524"/>
      <c r="D24" s="524"/>
      <c r="E24" s="524"/>
      <c r="F24" s="525"/>
      <c r="G24" s="445"/>
      <c r="H24" s="445">
        <v>0</v>
      </c>
    </row>
    <row r="25" spans="1:8" s="464" customFormat="1" ht="18" customHeight="1">
      <c r="A25" s="623" t="s">
        <v>258</v>
      </c>
      <c r="B25" s="633"/>
      <c r="C25" s="633"/>
      <c r="D25" s="633"/>
      <c r="E25" s="526"/>
      <c r="F25" s="527"/>
      <c r="G25" s="528">
        <v>3527633335</v>
      </c>
      <c r="H25" s="528">
        <v>42871593173</v>
      </c>
    </row>
    <row r="26" spans="1:8" ht="18.95" customHeight="1"/>
    <row r="27" spans="1:8" ht="18.95" customHeight="1">
      <c r="F27" s="614"/>
      <c r="G27" s="614"/>
      <c r="H27" s="614"/>
    </row>
    <row r="28" spans="1:8" ht="36" customHeight="1"/>
    <row r="29" spans="1:8" ht="36" customHeight="1"/>
    <row r="30" spans="1:8" ht="36" customHeight="1"/>
    <row r="31" spans="1:8" ht="36" customHeight="1"/>
    <row r="32" spans="1:8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spans="1:8" ht="18.95" customHeight="1"/>
    <row r="66" spans="1:8" ht="18.95" customHeight="1"/>
    <row r="67" spans="1:8" s="464" customFormat="1" ht="18" customHeight="1">
      <c r="A67" s="634">
        <v>3</v>
      </c>
      <c r="B67" s="589" t="s">
        <v>508</v>
      </c>
      <c r="C67" s="638"/>
      <c r="D67" s="638"/>
      <c r="E67" s="638"/>
      <c r="F67" s="590"/>
      <c r="G67" s="529" t="s">
        <v>595</v>
      </c>
      <c r="H67" s="504" t="str">
        <f>H10</f>
        <v xml:space="preserve">        01/01/2017</v>
      </c>
    </row>
    <row r="68" spans="1:8" s="464" customFormat="1" ht="18" customHeight="1">
      <c r="A68" s="635"/>
      <c r="B68" s="639"/>
      <c r="C68" s="640"/>
      <c r="D68" s="640"/>
      <c r="E68" s="640"/>
      <c r="F68" s="641"/>
      <c r="G68" s="504" t="s">
        <v>30</v>
      </c>
      <c r="H68" s="504" t="s">
        <v>30</v>
      </c>
    </row>
    <row r="69" spans="1:8" ht="18" customHeight="1">
      <c r="A69" s="530" t="s">
        <v>486</v>
      </c>
      <c r="B69" s="531" t="s">
        <v>510</v>
      </c>
      <c r="C69" s="532"/>
      <c r="D69" s="532"/>
      <c r="E69" s="532"/>
      <c r="F69" s="533"/>
      <c r="G69" s="534">
        <v>285237169776</v>
      </c>
      <c r="H69" s="534">
        <v>301262698566</v>
      </c>
    </row>
    <row r="70" spans="1:8" ht="18" hidden="1" customHeight="1">
      <c r="A70" s="449" t="s">
        <v>487</v>
      </c>
      <c r="B70" s="449" t="s">
        <v>509</v>
      </c>
      <c r="G70" s="449">
        <f>+CĐKT!D21</f>
        <v>199335480288</v>
      </c>
      <c r="H70" s="449">
        <f>+CĐKT!E21</f>
        <v>173383184456</v>
      </c>
    </row>
    <row r="71" spans="1:8" ht="18.95" customHeight="1"/>
    <row r="72" spans="1:8" s="464" customFormat="1" ht="18.95" customHeight="1">
      <c r="A72" s="628">
        <v>4</v>
      </c>
      <c r="B72" s="618" t="s">
        <v>548</v>
      </c>
      <c r="C72" s="618"/>
      <c r="D72" s="516"/>
      <c r="E72" s="516"/>
      <c r="F72" s="516"/>
      <c r="G72" s="535" t="str">
        <f>G10</f>
        <v>30/09/2017</v>
      </c>
      <c r="H72" s="519" t="str">
        <f>+H67</f>
        <v xml:space="preserve">        01/01/2017</v>
      </c>
    </row>
    <row r="73" spans="1:8" s="464" customFormat="1" ht="18.95" customHeight="1">
      <c r="A73" s="629"/>
      <c r="B73" s="619"/>
      <c r="C73" s="619"/>
      <c r="D73" s="520"/>
      <c r="E73" s="520"/>
      <c r="F73" s="520"/>
      <c r="G73" s="519" t="s">
        <v>30</v>
      </c>
      <c r="H73" s="519" t="s">
        <v>30</v>
      </c>
    </row>
    <row r="74" spans="1:8" ht="18.95" customHeight="1">
      <c r="A74" s="536"/>
      <c r="B74" s="505" t="s">
        <v>511</v>
      </c>
      <c r="C74" s="506"/>
      <c r="D74" s="506"/>
      <c r="E74" s="506"/>
      <c r="F74" s="507"/>
      <c r="G74" s="536"/>
      <c r="H74" s="536">
        <v>0</v>
      </c>
    </row>
    <row r="75" spans="1:8" ht="18.95" customHeight="1">
      <c r="A75" s="452"/>
      <c r="B75" s="508" t="s">
        <v>513</v>
      </c>
      <c r="C75" s="509"/>
      <c r="D75" s="509"/>
      <c r="E75" s="509"/>
      <c r="F75" s="510"/>
      <c r="G75" s="442">
        <v>111731298987</v>
      </c>
      <c r="H75" s="442">
        <v>60774915656</v>
      </c>
    </row>
    <row r="76" spans="1:8" ht="18.95" hidden="1" customHeight="1">
      <c r="A76" s="452"/>
      <c r="B76" s="508" t="s">
        <v>546</v>
      </c>
      <c r="C76" s="509"/>
      <c r="D76" s="509"/>
      <c r="E76" s="509"/>
      <c r="F76" s="510"/>
      <c r="G76" s="442">
        <v>110011247530</v>
      </c>
      <c r="H76" s="442">
        <v>59120033199</v>
      </c>
    </row>
    <row r="77" spans="1:8" ht="18.95" hidden="1" customHeight="1">
      <c r="A77" s="452"/>
      <c r="B77" s="508" t="s">
        <v>547</v>
      </c>
      <c r="C77" s="509"/>
      <c r="D77" s="509"/>
      <c r="E77" s="509"/>
      <c r="F77" s="510"/>
      <c r="G77" s="442">
        <v>1720051457</v>
      </c>
      <c r="H77" s="442">
        <v>1654882457</v>
      </c>
    </row>
    <row r="78" spans="1:8" ht="18.95" customHeight="1">
      <c r="A78" s="452"/>
      <c r="B78" s="508" t="s">
        <v>514</v>
      </c>
      <c r="C78" s="509"/>
      <c r="D78" s="509"/>
      <c r="E78" s="509"/>
      <c r="F78" s="510"/>
      <c r="G78" s="442">
        <v>1522074540</v>
      </c>
      <c r="H78" s="442">
        <v>1376301000</v>
      </c>
    </row>
    <row r="79" spans="1:8" ht="18.95" hidden="1" customHeight="1">
      <c r="A79" s="452"/>
      <c r="B79" s="508" t="s">
        <v>546</v>
      </c>
      <c r="C79" s="509"/>
      <c r="D79" s="509"/>
      <c r="E79" s="509"/>
      <c r="F79" s="510"/>
      <c r="G79" s="442">
        <v>1513824540</v>
      </c>
      <c r="H79" s="442">
        <v>1368051000</v>
      </c>
    </row>
    <row r="80" spans="1:8" ht="18.95" hidden="1" customHeight="1">
      <c r="A80" s="452"/>
      <c r="B80" s="508" t="s">
        <v>547</v>
      </c>
      <c r="C80" s="509"/>
      <c r="D80" s="509"/>
      <c r="E80" s="509"/>
      <c r="F80" s="510"/>
      <c r="G80" s="442">
        <v>8250000</v>
      </c>
      <c r="H80" s="442">
        <v>8250000</v>
      </c>
    </row>
    <row r="81" spans="1:8" ht="18.95" customHeight="1">
      <c r="A81" s="452"/>
      <c r="B81" s="508" t="s">
        <v>512</v>
      </c>
      <c r="C81" s="509"/>
      <c r="D81" s="509"/>
      <c r="E81" s="509"/>
      <c r="F81" s="510"/>
      <c r="G81" s="442">
        <v>86082106761</v>
      </c>
      <c r="H81" s="442">
        <v>111231967800</v>
      </c>
    </row>
    <row r="82" spans="1:8" ht="18.95" hidden="1" customHeight="1">
      <c r="A82" s="452"/>
      <c r="B82" s="508" t="s">
        <v>546</v>
      </c>
      <c r="C82" s="509"/>
      <c r="D82" s="509"/>
      <c r="E82" s="509"/>
      <c r="F82" s="510"/>
      <c r="G82" s="442">
        <v>86082106761</v>
      </c>
      <c r="H82" s="442">
        <v>111231967800</v>
      </c>
    </row>
    <row r="83" spans="1:8" ht="18.95" hidden="1" customHeight="1">
      <c r="A83" s="451"/>
      <c r="B83" s="523" t="s">
        <v>547</v>
      </c>
      <c r="C83" s="524"/>
      <c r="D83" s="524"/>
      <c r="E83" s="524"/>
      <c r="F83" s="525"/>
      <c r="G83" s="445">
        <v>0</v>
      </c>
      <c r="H83" s="445"/>
    </row>
    <row r="84" spans="1:8" s="464" customFormat="1" ht="18.95" customHeight="1">
      <c r="A84" s="519"/>
      <c r="B84" s="537" t="s">
        <v>368</v>
      </c>
      <c r="C84" s="526"/>
      <c r="D84" s="526"/>
      <c r="E84" s="526"/>
      <c r="F84" s="527"/>
      <c r="G84" s="528">
        <v>199335480288</v>
      </c>
      <c r="H84" s="528">
        <v>173383184456</v>
      </c>
    </row>
    <row r="85" spans="1:8" ht="18.95" customHeight="1"/>
    <row r="86" spans="1:8" s="464" customFormat="1" ht="18" customHeight="1">
      <c r="A86" s="632">
        <v>5</v>
      </c>
      <c r="B86" s="632" t="s">
        <v>279</v>
      </c>
      <c r="C86" s="632"/>
      <c r="D86" s="632"/>
      <c r="E86" s="595" t="str">
        <f>+G67</f>
        <v>30/09/2017</v>
      </c>
      <c r="F86" s="595"/>
      <c r="G86" s="595" t="str">
        <f>H67</f>
        <v xml:space="preserve">        01/01/2017</v>
      </c>
      <c r="H86" s="595"/>
    </row>
    <row r="87" spans="1:8" s="464" customFormat="1" ht="18" customHeight="1">
      <c r="A87" s="632"/>
      <c r="B87" s="632"/>
      <c r="C87" s="632"/>
      <c r="D87" s="632"/>
      <c r="E87" s="595" t="s">
        <v>30</v>
      </c>
      <c r="F87" s="595"/>
      <c r="G87" s="595" t="s">
        <v>30</v>
      </c>
      <c r="H87" s="595"/>
    </row>
    <row r="88" spans="1:8" ht="18" customHeight="1">
      <c r="A88" s="536"/>
      <c r="B88" s="505"/>
      <c r="C88" s="507"/>
      <c r="D88" s="536"/>
      <c r="E88" s="536" t="s">
        <v>497</v>
      </c>
      <c r="F88" s="536" t="s">
        <v>498</v>
      </c>
      <c r="G88" s="536" t="s">
        <v>497</v>
      </c>
      <c r="H88" s="536" t="s">
        <v>498</v>
      </c>
    </row>
    <row r="89" spans="1:8" ht="18" customHeight="1">
      <c r="A89" s="452"/>
      <c r="B89" s="508" t="s">
        <v>301</v>
      </c>
      <c r="C89" s="510"/>
      <c r="D89" s="452"/>
      <c r="E89" s="442">
        <v>130873784</v>
      </c>
      <c r="F89" s="442">
        <v>0</v>
      </c>
      <c r="G89" s="442">
        <v>128323872</v>
      </c>
      <c r="H89" s="442">
        <v>0</v>
      </c>
    </row>
    <row r="90" spans="1:8" s="542" customFormat="1" ht="17.45" customHeight="1">
      <c r="A90" s="538"/>
      <c r="B90" s="539" t="s">
        <v>589</v>
      </c>
      <c r="C90" s="540"/>
      <c r="D90" s="538"/>
      <c r="E90" s="541"/>
      <c r="F90" s="541"/>
      <c r="G90" s="541"/>
      <c r="H90" s="541"/>
    </row>
    <row r="91" spans="1:8" s="542" customFormat="1" ht="17.45" customHeight="1">
      <c r="A91" s="538"/>
      <c r="B91" s="539" t="s">
        <v>590</v>
      </c>
      <c r="C91" s="540"/>
      <c r="D91" s="538"/>
      <c r="E91" s="541">
        <v>61686546</v>
      </c>
      <c r="F91" s="541"/>
      <c r="G91" s="541">
        <v>61686546</v>
      </c>
      <c r="H91" s="541"/>
    </row>
    <row r="92" spans="1:8" ht="17.45" customHeight="1">
      <c r="A92" s="452"/>
      <c r="B92" s="578" t="s">
        <v>617</v>
      </c>
      <c r="C92" s="510"/>
      <c r="D92" s="452"/>
      <c r="E92" s="442">
        <v>69187238</v>
      </c>
      <c r="F92" s="442"/>
      <c r="G92" s="442">
        <v>66637326</v>
      </c>
      <c r="H92" s="442"/>
    </row>
    <row r="93" spans="1:8" ht="17.45" customHeight="1">
      <c r="A93" s="452"/>
      <c r="B93" s="508" t="s">
        <v>588</v>
      </c>
      <c r="C93" s="510"/>
      <c r="D93" s="452"/>
      <c r="E93" s="442">
        <v>22915000</v>
      </c>
      <c r="F93" s="442"/>
      <c r="G93" s="442">
        <v>22915000</v>
      </c>
      <c r="H93" s="442"/>
    </row>
    <row r="94" spans="1:8" ht="18" customHeight="1">
      <c r="A94" s="452"/>
      <c r="B94" s="508" t="s">
        <v>305</v>
      </c>
      <c r="C94" s="510"/>
      <c r="D94" s="452"/>
      <c r="E94" s="442">
        <v>185915667991</v>
      </c>
      <c r="F94" s="442">
        <v>0</v>
      </c>
      <c r="G94" s="442">
        <v>144891519228</v>
      </c>
      <c r="H94" s="442">
        <v>0</v>
      </c>
    </row>
    <row r="95" spans="1:8" s="542" customFormat="1" ht="18" hidden="1" customHeight="1">
      <c r="A95" s="538"/>
      <c r="B95" s="543" t="s">
        <v>515</v>
      </c>
      <c r="C95" s="540"/>
      <c r="D95" s="538"/>
      <c r="E95" s="541">
        <v>167244619183</v>
      </c>
      <c r="F95" s="541"/>
      <c r="G95" s="541">
        <v>136686117137</v>
      </c>
      <c r="H95" s="541"/>
    </row>
    <row r="96" spans="1:8" s="542" customFormat="1" ht="18" hidden="1" customHeight="1">
      <c r="A96" s="538"/>
      <c r="B96" s="543" t="s">
        <v>516</v>
      </c>
      <c r="C96" s="540"/>
      <c r="D96" s="538"/>
      <c r="E96" s="541">
        <v>18671048808</v>
      </c>
      <c r="F96" s="541"/>
      <c r="G96" s="541">
        <v>8205402091</v>
      </c>
      <c r="H96" s="541"/>
    </row>
    <row r="97" spans="1:8" ht="18" customHeight="1">
      <c r="A97" s="451"/>
      <c r="B97" s="523" t="s">
        <v>37</v>
      </c>
      <c r="C97" s="525"/>
      <c r="D97" s="451"/>
      <c r="E97" s="445">
        <v>163210355</v>
      </c>
      <c r="F97" s="445">
        <v>163210355</v>
      </c>
      <c r="G97" s="445">
        <v>163210355</v>
      </c>
      <c r="H97" s="445">
        <v>163210355</v>
      </c>
    </row>
    <row r="98" spans="1:8" s="464" customFormat="1" ht="18" customHeight="1">
      <c r="A98" s="632" t="s">
        <v>258</v>
      </c>
      <c r="B98" s="632"/>
      <c r="C98" s="632"/>
      <c r="D98" s="632"/>
      <c r="E98" s="528">
        <v>186232667130</v>
      </c>
      <c r="F98" s="528">
        <v>163210355</v>
      </c>
      <c r="G98" s="528">
        <v>145205968455</v>
      </c>
      <c r="H98" s="528">
        <v>163210355</v>
      </c>
    </row>
    <row r="99" spans="1:8" ht="18" customHeight="1"/>
    <row r="100" spans="1:8" ht="18" customHeight="1"/>
    <row r="101" spans="1:8" ht="18.95" customHeight="1"/>
    <row r="102" spans="1:8" ht="18.95" customHeight="1"/>
    <row r="103" spans="1:8" ht="18.95" customHeight="1"/>
    <row r="104" spans="1:8" ht="18.95" customHeight="1"/>
    <row r="105" spans="1:8" ht="18.95" customHeight="1"/>
    <row r="106" spans="1:8" ht="18.95" customHeight="1"/>
    <row r="107" spans="1:8" ht="18.95" customHeight="1"/>
    <row r="108" spans="1:8" ht="18.95" customHeight="1"/>
    <row r="109" spans="1:8" ht="18.95" customHeight="1"/>
    <row r="110" spans="1:8" ht="18.95" customHeight="1"/>
    <row r="111" spans="1:8" ht="18.95" customHeight="1"/>
    <row r="112" spans="1:8" ht="18.95" customHeight="1"/>
    <row r="113" ht="18.95" customHeight="1"/>
    <row r="114" ht="18.95" customHeight="1"/>
    <row r="115" ht="18.95" customHeight="1"/>
    <row r="116" ht="18.95" customHeight="1"/>
    <row r="117" ht="18.95" customHeight="1"/>
    <row r="118" ht="18.95" customHeight="1"/>
    <row r="119" ht="18.95" customHeight="1"/>
    <row r="120" ht="18.95" customHeight="1"/>
    <row r="121" ht="18.95" customHeight="1"/>
    <row r="122" ht="18.95" customHeight="1"/>
    <row r="123" ht="18.95" customHeight="1"/>
    <row r="124" ht="18.95" customHeight="1"/>
    <row r="125" ht="18.95" customHeight="1"/>
    <row r="126" ht="18.95" customHeight="1"/>
    <row r="127" ht="18.95" customHeight="1"/>
    <row r="128" ht="18.95" customHeight="1"/>
    <row r="129" ht="18.95" customHeight="1"/>
    <row r="130" ht="18.95" customHeight="1"/>
    <row r="131" ht="18.95" customHeight="1"/>
    <row r="132" ht="18.95" customHeight="1"/>
    <row r="133" ht="18.95" customHeight="1"/>
    <row r="134" ht="18.95" customHeight="1"/>
    <row r="135" ht="18.95" customHeight="1"/>
    <row r="136" ht="18.95" customHeight="1"/>
    <row r="137" ht="18.95" customHeight="1"/>
    <row r="138" ht="18.95" customHeight="1"/>
    <row r="139" ht="18.95" customHeight="1"/>
    <row r="140" ht="18.95" customHeight="1"/>
    <row r="141" ht="18.95" customHeight="1"/>
    <row r="142" ht="18.95" customHeight="1"/>
    <row r="143" ht="18.95" customHeight="1"/>
    <row r="144" ht="18.95" customHeight="1"/>
    <row r="145" spans="1:2" ht="18.95" customHeight="1"/>
    <row r="146" spans="1:2" ht="18.95" customHeight="1"/>
    <row r="147" spans="1:2" ht="18.95" customHeight="1"/>
    <row r="148" spans="1:2" ht="18.95" customHeight="1"/>
    <row r="149" spans="1:2" ht="18.95" customHeight="1"/>
    <row r="150" spans="1:2" ht="18.95" customHeight="1"/>
    <row r="151" spans="1:2" ht="18.95" customHeight="1"/>
    <row r="152" spans="1:2" ht="18.95" customHeight="1"/>
    <row r="153" spans="1:2" ht="18.95" customHeight="1"/>
    <row r="154" spans="1:2" ht="18.95" customHeight="1"/>
    <row r="155" spans="1:2" ht="18.95" customHeight="1"/>
    <row r="156" spans="1:2" ht="18.95" customHeight="1"/>
    <row r="157" spans="1:2" ht="18.95" customHeight="1"/>
    <row r="158" spans="1:2" ht="18.95" customHeight="1"/>
    <row r="159" spans="1:2" ht="1.5" customHeight="1"/>
    <row r="160" spans="1:2" s="464" customFormat="1" ht="18.95" customHeight="1">
      <c r="A160" s="464" t="s">
        <v>545</v>
      </c>
      <c r="B160" s="464" t="s">
        <v>38</v>
      </c>
    </row>
    <row r="161" spans="1:8" ht="12" customHeight="1">
      <c r="H161" s="464" t="s">
        <v>29</v>
      </c>
    </row>
    <row r="162" spans="1:8" s="464" customFormat="1" ht="16.5" customHeight="1">
      <c r="A162" s="628"/>
      <c r="B162" s="628" t="s">
        <v>259</v>
      </c>
      <c r="C162" s="628"/>
      <c r="D162" s="628"/>
      <c r="E162" s="628"/>
      <c r="F162" s="636" t="s">
        <v>616</v>
      </c>
      <c r="G162" s="628" t="s">
        <v>615</v>
      </c>
      <c r="H162" s="628" t="s">
        <v>258</v>
      </c>
    </row>
    <row r="163" spans="1:8" s="464" customFormat="1" ht="16.5" customHeight="1">
      <c r="A163" s="629"/>
      <c r="B163" s="629"/>
      <c r="C163" s="629"/>
      <c r="D163" s="629"/>
      <c r="E163" s="629"/>
      <c r="F163" s="637"/>
      <c r="G163" s="629"/>
      <c r="H163" s="629"/>
    </row>
    <row r="164" spans="1:8" s="464" customFormat="1" ht="16.5" customHeight="1">
      <c r="A164" s="544"/>
      <c r="B164" s="658" t="s">
        <v>39</v>
      </c>
      <c r="C164" s="658"/>
      <c r="D164" s="658"/>
      <c r="E164" s="658"/>
      <c r="F164" s="544"/>
      <c r="G164" s="544"/>
      <c r="H164" s="544"/>
    </row>
    <row r="165" spans="1:8" ht="16.5" customHeight="1">
      <c r="A165" s="452"/>
      <c r="B165" s="608" t="s">
        <v>576</v>
      </c>
      <c r="C165" s="608"/>
      <c r="D165" s="608"/>
      <c r="E165" s="608"/>
      <c r="F165" s="452"/>
      <c r="G165" s="442">
        <v>3580440046</v>
      </c>
      <c r="H165" s="442">
        <v>3580440046</v>
      </c>
    </row>
    <row r="166" spans="1:8" ht="16.5" customHeight="1">
      <c r="A166" s="452"/>
      <c r="B166" s="608" t="s">
        <v>40</v>
      </c>
      <c r="C166" s="608"/>
      <c r="D166" s="608"/>
      <c r="E166" s="608"/>
      <c r="F166" s="452"/>
      <c r="G166" s="442"/>
      <c r="H166" s="442"/>
    </row>
    <row r="167" spans="1:8" ht="16.5" customHeight="1">
      <c r="A167" s="452"/>
      <c r="B167" s="608" t="s">
        <v>425</v>
      </c>
      <c r="C167" s="608"/>
      <c r="D167" s="608"/>
      <c r="E167" s="608"/>
      <c r="F167" s="452"/>
      <c r="G167" s="442"/>
      <c r="H167" s="442">
        <v>0</v>
      </c>
    </row>
    <row r="168" spans="1:8" ht="16.5" customHeight="1">
      <c r="A168" s="452"/>
      <c r="B168" s="608" t="s">
        <v>41</v>
      </c>
      <c r="C168" s="608"/>
      <c r="D168" s="608"/>
      <c r="E168" s="608"/>
      <c r="F168" s="452"/>
      <c r="G168" s="442">
        <v>0</v>
      </c>
      <c r="H168" s="442">
        <v>0</v>
      </c>
    </row>
    <row r="169" spans="1:8" ht="16.5" customHeight="1">
      <c r="A169" s="452"/>
      <c r="B169" s="608" t="s">
        <v>561</v>
      </c>
      <c r="C169" s="608"/>
      <c r="D169" s="608"/>
      <c r="E169" s="608"/>
      <c r="F169" s="452"/>
      <c r="G169" s="442"/>
      <c r="H169" s="442">
        <v>0</v>
      </c>
    </row>
    <row r="170" spans="1:8" ht="16.5" customHeight="1">
      <c r="A170" s="452"/>
      <c r="B170" s="608" t="s">
        <v>426</v>
      </c>
      <c r="C170" s="608"/>
      <c r="D170" s="608"/>
      <c r="E170" s="608"/>
      <c r="F170" s="452"/>
      <c r="G170" s="442"/>
      <c r="H170" s="442">
        <v>0</v>
      </c>
    </row>
    <row r="171" spans="1:8" ht="16.5" customHeight="1">
      <c r="A171" s="452"/>
      <c r="B171" s="617" t="s">
        <v>598</v>
      </c>
      <c r="C171" s="608"/>
      <c r="D171" s="608"/>
      <c r="E171" s="608"/>
      <c r="F171" s="452"/>
      <c r="G171" s="442">
        <v>3580440046</v>
      </c>
      <c r="H171" s="442">
        <v>3580440046</v>
      </c>
    </row>
    <row r="172" spans="1:8" s="464" customFormat="1" ht="16.5" customHeight="1">
      <c r="A172" s="545"/>
      <c r="B172" s="652" t="s">
        <v>264</v>
      </c>
      <c r="C172" s="652"/>
      <c r="D172" s="652"/>
      <c r="E172" s="652"/>
      <c r="F172" s="545"/>
      <c r="G172" s="455"/>
      <c r="H172" s="455"/>
    </row>
    <row r="173" spans="1:8" ht="16.5" customHeight="1">
      <c r="A173" s="452"/>
      <c r="B173" s="608" t="s">
        <v>576</v>
      </c>
      <c r="C173" s="608"/>
      <c r="D173" s="608"/>
      <c r="E173" s="608"/>
      <c r="F173" s="452"/>
      <c r="G173" s="442">
        <v>417718007</v>
      </c>
      <c r="H173" s="442">
        <v>417718007</v>
      </c>
    </row>
    <row r="174" spans="1:8" ht="16.5" customHeight="1">
      <c r="A174" s="452"/>
      <c r="B174" s="608" t="s">
        <v>256</v>
      </c>
      <c r="C174" s="608"/>
      <c r="D174" s="608"/>
      <c r="E174" s="608"/>
      <c r="F174" s="452"/>
      <c r="G174" s="446">
        <v>537066009</v>
      </c>
      <c r="H174" s="442">
        <v>537066009</v>
      </c>
    </row>
    <row r="175" spans="1:8" ht="16.5" customHeight="1">
      <c r="A175" s="452"/>
      <c r="B175" s="608" t="s">
        <v>427</v>
      </c>
      <c r="C175" s="608"/>
      <c r="D175" s="608"/>
      <c r="E175" s="608"/>
      <c r="F175" s="452"/>
      <c r="G175" s="442"/>
      <c r="H175" s="442">
        <v>0</v>
      </c>
    </row>
    <row r="176" spans="1:8" ht="16.5" customHeight="1">
      <c r="A176" s="452"/>
      <c r="B176" s="608" t="s">
        <v>428</v>
      </c>
      <c r="C176" s="608"/>
      <c r="D176" s="608"/>
      <c r="E176" s="608"/>
      <c r="F176" s="452"/>
      <c r="G176" s="442"/>
      <c r="H176" s="442">
        <v>0</v>
      </c>
    </row>
    <row r="177" spans="1:8" ht="16.5" customHeight="1">
      <c r="A177" s="452"/>
      <c r="B177" s="617" t="s">
        <v>598</v>
      </c>
      <c r="C177" s="608"/>
      <c r="D177" s="608"/>
      <c r="E177" s="608"/>
      <c r="F177" s="452"/>
      <c r="G177" s="442">
        <v>954784016</v>
      </c>
      <c r="H177" s="442">
        <v>954784016</v>
      </c>
    </row>
    <row r="178" spans="1:8" s="464" customFormat="1" ht="16.5" customHeight="1">
      <c r="A178" s="545"/>
      <c r="B178" s="652" t="s">
        <v>265</v>
      </c>
      <c r="C178" s="652"/>
      <c r="D178" s="652"/>
      <c r="E178" s="652"/>
      <c r="F178" s="545"/>
      <c r="G178" s="455"/>
      <c r="H178" s="455"/>
    </row>
    <row r="179" spans="1:8" ht="16.5" customHeight="1">
      <c r="A179" s="452"/>
      <c r="B179" s="617" t="s">
        <v>577</v>
      </c>
      <c r="C179" s="608"/>
      <c r="D179" s="608"/>
      <c r="E179" s="608"/>
      <c r="F179" s="452"/>
      <c r="G179" s="442">
        <v>3162722039</v>
      </c>
      <c r="H179" s="442">
        <v>3162722039</v>
      </c>
    </row>
    <row r="180" spans="1:8" ht="16.5" customHeight="1">
      <c r="A180" s="459"/>
      <c r="B180" s="656" t="s">
        <v>599</v>
      </c>
      <c r="C180" s="657"/>
      <c r="D180" s="657"/>
      <c r="E180" s="657"/>
      <c r="F180" s="459">
        <v>0</v>
      </c>
      <c r="G180" s="443">
        <v>2625656030</v>
      </c>
      <c r="H180" s="443">
        <v>2625656030</v>
      </c>
    </row>
    <row r="181" spans="1:8" ht="16.5" customHeight="1"/>
    <row r="182" spans="1:8" s="464" customFormat="1" ht="16.5" customHeight="1">
      <c r="A182" s="464" t="s">
        <v>560</v>
      </c>
      <c r="B182" s="464" t="s">
        <v>19</v>
      </c>
    </row>
    <row r="183" spans="1:8" s="464" customFormat="1" ht="30.75" customHeight="1">
      <c r="A183" s="519"/>
      <c r="B183" s="537" t="s">
        <v>259</v>
      </c>
      <c r="C183" s="526"/>
      <c r="D183" s="526"/>
      <c r="E183" s="526"/>
      <c r="F183" s="527"/>
      <c r="G183" s="519" t="s">
        <v>43</v>
      </c>
      <c r="H183" s="519" t="s">
        <v>258</v>
      </c>
    </row>
    <row r="184" spans="1:8" s="464" customFormat="1" ht="16.5" customHeight="1">
      <c r="A184" s="546"/>
      <c r="B184" s="547" t="s">
        <v>20</v>
      </c>
      <c r="C184" s="548"/>
      <c r="D184" s="548"/>
      <c r="E184" s="548"/>
      <c r="F184" s="549"/>
      <c r="G184" s="546"/>
      <c r="H184" s="546"/>
    </row>
    <row r="185" spans="1:8" ht="16.5" customHeight="1">
      <c r="A185" s="452"/>
      <c r="B185" s="508" t="s">
        <v>576</v>
      </c>
      <c r="C185" s="509"/>
      <c r="D185" s="509"/>
      <c r="E185" s="509"/>
      <c r="F185" s="510"/>
      <c r="G185" s="442">
        <v>152500000</v>
      </c>
      <c r="H185" s="442">
        <v>152500000</v>
      </c>
    </row>
    <row r="186" spans="1:8" ht="16.5" customHeight="1">
      <c r="A186" s="452"/>
      <c r="B186" s="508" t="s">
        <v>255</v>
      </c>
      <c r="C186" s="509"/>
      <c r="D186" s="509"/>
      <c r="E186" s="509"/>
      <c r="F186" s="510"/>
      <c r="G186" s="442">
        <v>0</v>
      </c>
      <c r="H186" s="442">
        <v>0</v>
      </c>
    </row>
    <row r="187" spans="1:8" ht="16.5" customHeight="1">
      <c r="A187" s="452"/>
      <c r="B187" s="508" t="s">
        <v>262</v>
      </c>
      <c r="C187" s="509"/>
      <c r="D187" s="509"/>
      <c r="E187" s="509"/>
      <c r="F187" s="510"/>
      <c r="G187" s="442">
        <v>0</v>
      </c>
      <c r="H187" s="442">
        <v>0</v>
      </c>
    </row>
    <row r="188" spans="1:8" ht="16.5" customHeight="1">
      <c r="A188" s="452"/>
      <c r="B188" s="508" t="s">
        <v>266</v>
      </c>
      <c r="C188" s="509"/>
      <c r="D188" s="509"/>
      <c r="E188" s="509"/>
      <c r="F188" s="510"/>
      <c r="G188" s="442">
        <v>0</v>
      </c>
      <c r="H188" s="442">
        <v>0</v>
      </c>
    </row>
    <row r="189" spans="1:8" ht="16.5" customHeight="1">
      <c r="A189" s="452"/>
      <c r="B189" s="508" t="s">
        <v>252</v>
      </c>
      <c r="C189" s="509"/>
      <c r="D189" s="509"/>
      <c r="E189" s="509"/>
      <c r="F189" s="510"/>
      <c r="G189" s="442">
        <v>0</v>
      </c>
      <c r="H189" s="442">
        <v>0</v>
      </c>
    </row>
    <row r="190" spans="1:8" ht="16.5" customHeight="1">
      <c r="A190" s="452"/>
      <c r="B190" s="550" t="s">
        <v>598</v>
      </c>
      <c r="C190" s="509"/>
      <c r="D190" s="509"/>
      <c r="E190" s="509"/>
      <c r="F190" s="510"/>
      <c r="G190" s="442">
        <v>152500000</v>
      </c>
      <c r="H190" s="442">
        <v>152500000</v>
      </c>
    </row>
    <row r="191" spans="1:8" s="464" customFormat="1" ht="16.5" customHeight="1">
      <c r="A191" s="545"/>
      <c r="B191" s="551" t="s">
        <v>264</v>
      </c>
      <c r="C191" s="552"/>
      <c r="D191" s="552"/>
      <c r="E191" s="552"/>
      <c r="F191" s="553"/>
      <c r="G191" s="455"/>
      <c r="H191" s="455"/>
    </row>
    <row r="192" spans="1:8" ht="16.5" customHeight="1">
      <c r="A192" s="452"/>
      <c r="B192" s="508" t="s">
        <v>576</v>
      </c>
      <c r="C192" s="509"/>
      <c r="D192" s="509"/>
      <c r="E192" s="509"/>
      <c r="F192" s="510"/>
      <c r="G192" s="442">
        <v>152500000</v>
      </c>
      <c r="H192" s="442">
        <v>152500000</v>
      </c>
    </row>
    <row r="193" spans="1:8" ht="16.5" customHeight="1">
      <c r="A193" s="452"/>
      <c r="B193" s="508" t="s">
        <v>256</v>
      </c>
      <c r="C193" s="509"/>
      <c r="D193" s="509"/>
      <c r="E193" s="509"/>
      <c r="F193" s="510"/>
      <c r="G193" s="442">
        <v>0</v>
      </c>
      <c r="H193" s="442">
        <v>0</v>
      </c>
    </row>
    <row r="194" spans="1:8" ht="16.5" customHeight="1">
      <c r="A194" s="452"/>
      <c r="B194" s="508" t="s">
        <v>262</v>
      </c>
      <c r="C194" s="509"/>
      <c r="D194" s="509"/>
      <c r="E194" s="509"/>
      <c r="F194" s="510"/>
      <c r="G194" s="442">
        <v>0</v>
      </c>
      <c r="H194" s="442">
        <v>0</v>
      </c>
    </row>
    <row r="195" spans="1:8" ht="16.5" customHeight="1">
      <c r="A195" s="452"/>
      <c r="B195" s="508" t="s">
        <v>266</v>
      </c>
      <c r="C195" s="509"/>
      <c r="D195" s="509"/>
      <c r="E195" s="509"/>
      <c r="F195" s="510"/>
      <c r="G195" s="442">
        <v>0</v>
      </c>
      <c r="H195" s="442">
        <v>0</v>
      </c>
    </row>
    <row r="196" spans="1:8" ht="16.5" customHeight="1">
      <c r="A196" s="452"/>
      <c r="B196" s="508" t="s">
        <v>252</v>
      </c>
      <c r="C196" s="509"/>
      <c r="D196" s="509"/>
      <c r="E196" s="509"/>
      <c r="F196" s="510"/>
      <c r="G196" s="442">
        <v>0</v>
      </c>
      <c r="H196" s="442">
        <v>0</v>
      </c>
    </row>
    <row r="197" spans="1:8" ht="16.5" customHeight="1">
      <c r="A197" s="452"/>
      <c r="B197" s="550" t="s">
        <v>598</v>
      </c>
      <c r="C197" s="509"/>
      <c r="D197" s="509"/>
      <c r="E197" s="509"/>
      <c r="F197" s="510"/>
      <c r="G197" s="442">
        <v>152500000</v>
      </c>
      <c r="H197" s="442">
        <v>152500000</v>
      </c>
    </row>
    <row r="198" spans="1:8" s="464" customFormat="1" ht="16.5" customHeight="1">
      <c r="A198" s="545"/>
      <c r="B198" s="551" t="s">
        <v>265</v>
      </c>
      <c r="C198" s="552"/>
      <c r="D198" s="552"/>
      <c r="E198" s="552"/>
      <c r="F198" s="553"/>
      <c r="G198" s="455"/>
      <c r="H198" s="455"/>
    </row>
    <row r="199" spans="1:8" ht="16.5" customHeight="1">
      <c r="A199" s="452"/>
      <c r="B199" s="508" t="s">
        <v>577</v>
      </c>
      <c r="C199" s="509"/>
      <c r="D199" s="509"/>
      <c r="E199" s="509"/>
      <c r="F199" s="510"/>
      <c r="G199" s="442">
        <v>0</v>
      </c>
      <c r="H199" s="442">
        <v>0</v>
      </c>
    </row>
    <row r="200" spans="1:8" ht="16.5" customHeight="1">
      <c r="A200" s="459"/>
      <c r="B200" s="554" t="s">
        <v>599</v>
      </c>
      <c r="C200" s="512"/>
      <c r="D200" s="512"/>
      <c r="E200" s="512"/>
      <c r="F200" s="513"/>
      <c r="G200" s="443">
        <v>0</v>
      </c>
      <c r="H200" s="443">
        <v>0</v>
      </c>
    </row>
    <row r="201" spans="1:8" ht="16.5" customHeight="1"/>
    <row r="202" spans="1:8" ht="16.5" customHeight="1"/>
    <row r="203" spans="1:8" ht="16.5" customHeight="1"/>
    <row r="204" spans="1:8" ht="16.5" customHeight="1"/>
    <row r="205" spans="1:8" ht="16.5" customHeight="1"/>
    <row r="206" spans="1:8" ht="16.5" customHeight="1"/>
    <row r="207" spans="1:8" ht="16.5" customHeight="1"/>
    <row r="208" spans="1:8" s="464" customFormat="1" ht="20.25" customHeight="1">
      <c r="A208" s="632">
        <v>9</v>
      </c>
      <c r="B208" s="630" t="s">
        <v>2</v>
      </c>
      <c r="C208" s="618"/>
      <c r="D208" s="618"/>
      <c r="E208" s="516"/>
      <c r="F208" s="517"/>
      <c r="G208" s="518" t="str">
        <f>G10</f>
        <v>30/09/2017</v>
      </c>
      <c r="H208" s="519" t="str">
        <f>G86</f>
        <v xml:space="preserve">        01/01/2017</v>
      </c>
    </row>
    <row r="209" spans="1:8" s="464" customFormat="1" ht="20.25" customHeight="1">
      <c r="A209" s="632"/>
      <c r="B209" s="631"/>
      <c r="C209" s="619"/>
      <c r="D209" s="619"/>
      <c r="E209" s="520"/>
      <c r="F209" s="521"/>
      <c r="G209" s="504" t="s">
        <v>30</v>
      </c>
      <c r="H209" s="504" t="s">
        <v>30</v>
      </c>
    </row>
    <row r="210" spans="1:8" ht="20.25" customHeight="1">
      <c r="A210" s="530"/>
      <c r="B210" s="531" t="s">
        <v>517</v>
      </c>
      <c r="C210" s="532"/>
      <c r="D210" s="532"/>
      <c r="E210" s="532"/>
      <c r="F210" s="533"/>
      <c r="G210" s="534">
        <v>50581452494</v>
      </c>
      <c r="H210" s="534">
        <v>57610880840</v>
      </c>
    </row>
    <row r="211" spans="1:8" ht="20.25" customHeight="1">
      <c r="A211" s="555"/>
      <c r="B211" s="555"/>
      <c r="C211" s="555"/>
      <c r="D211" s="555"/>
      <c r="E211" s="555"/>
      <c r="F211" s="555"/>
      <c r="G211" s="555"/>
      <c r="H211" s="555"/>
    </row>
    <row r="212" spans="1:8" ht="20.25" customHeight="1">
      <c r="A212" s="628">
        <v>10</v>
      </c>
      <c r="B212" s="618" t="s">
        <v>518</v>
      </c>
      <c r="C212" s="618"/>
      <c r="D212" s="618"/>
      <c r="E212" s="516"/>
      <c r="F212" s="517"/>
      <c r="G212" s="519" t="str">
        <f>+G208</f>
        <v>30/09/2017</v>
      </c>
      <c r="H212" s="519" t="str">
        <f>+H208</f>
        <v xml:space="preserve">        01/01/2017</v>
      </c>
    </row>
    <row r="213" spans="1:8" ht="20.25" customHeight="1">
      <c r="A213" s="629"/>
      <c r="B213" s="619"/>
      <c r="C213" s="619"/>
      <c r="D213" s="619"/>
      <c r="E213" s="520"/>
      <c r="F213" s="521"/>
      <c r="G213" s="504" t="s">
        <v>30</v>
      </c>
      <c r="H213" s="504" t="s">
        <v>30</v>
      </c>
    </row>
    <row r="214" spans="1:8" ht="20.25" customHeight="1">
      <c r="A214" s="457"/>
      <c r="B214" s="505" t="s">
        <v>364</v>
      </c>
      <c r="C214" s="506"/>
      <c r="D214" s="506"/>
      <c r="E214" s="506"/>
      <c r="F214" s="507"/>
      <c r="G214" s="444">
        <v>431401864</v>
      </c>
      <c r="H214" s="444">
        <v>279203225</v>
      </c>
    </row>
    <row r="215" spans="1:8" ht="20.25" customHeight="1">
      <c r="A215" s="459"/>
      <c r="B215" s="511" t="s">
        <v>519</v>
      </c>
      <c r="C215" s="512"/>
      <c r="D215" s="512"/>
      <c r="E215" s="512"/>
      <c r="F215" s="513"/>
      <c r="G215" s="443">
        <v>105736598</v>
      </c>
      <c r="H215" s="443">
        <v>94103184</v>
      </c>
    </row>
    <row r="216" spans="1:8" s="464" customFormat="1" ht="20.25" customHeight="1">
      <c r="A216" s="623" t="s">
        <v>258</v>
      </c>
      <c r="B216" s="633"/>
      <c r="C216" s="633"/>
      <c r="D216" s="633"/>
      <c r="E216" s="526"/>
      <c r="F216" s="526"/>
      <c r="G216" s="528">
        <v>537138462</v>
      </c>
      <c r="H216" s="528">
        <v>373306409</v>
      </c>
    </row>
    <row r="217" spans="1:8" ht="20.25" customHeight="1"/>
    <row r="218" spans="1:8" ht="20.25" customHeight="1">
      <c r="A218" s="628">
        <v>11</v>
      </c>
      <c r="B218" s="618" t="s">
        <v>534</v>
      </c>
      <c r="C218" s="618"/>
      <c r="D218" s="618"/>
      <c r="E218" s="516"/>
      <c r="F218" s="517"/>
      <c r="G218" s="519" t="str">
        <f>G208</f>
        <v>30/09/2017</v>
      </c>
      <c r="H218" s="519" t="str">
        <f>H208</f>
        <v xml:space="preserve">        01/01/2017</v>
      </c>
    </row>
    <row r="219" spans="1:8" ht="20.25" customHeight="1">
      <c r="A219" s="629"/>
      <c r="B219" s="619"/>
      <c r="C219" s="619"/>
      <c r="D219" s="619"/>
      <c r="E219" s="520"/>
      <c r="F219" s="521"/>
      <c r="G219" s="504" t="s">
        <v>30</v>
      </c>
      <c r="H219" s="504" t="s">
        <v>30</v>
      </c>
    </row>
    <row r="220" spans="1:8" ht="20.25" customHeight="1">
      <c r="A220" s="556"/>
      <c r="B220" s="531" t="s">
        <v>534</v>
      </c>
      <c r="C220" s="532"/>
      <c r="D220" s="532"/>
      <c r="E220" s="532"/>
      <c r="F220" s="533"/>
      <c r="G220" s="557">
        <v>1259534822</v>
      </c>
      <c r="H220" s="557">
        <v>1972763287</v>
      </c>
    </row>
    <row r="221" spans="1:8" s="464" customFormat="1" ht="20.25" customHeight="1">
      <c r="A221" s="623" t="s">
        <v>258</v>
      </c>
      <c r="B221" s="633"/>
      <c r="C221" s="633"/>
      <c r="D221" s="633"/>
      <c r="E221" s="526"/>
      <c r="F221" s="527"/>
      <c r="G221" s="528">
        <v>1259534822</v>
      </c>
      <c r="H221" s="528">
        <v>1972763287</v>
      </c>
    </row>
    <row r="222" spans="1:8" ht="15.75" customHeight="1"/>
    <row r="223" spans="1:8" s="464" customFormat="1" ht="20.25" customHeight="1">
      <c r="A223" s="628">
        <v>12</v>
      </c>
      <c r="B223" s="618" t="s">
        <v>294</v>
      </c>
      <c r="C223" s="517"/>
      <c r="D223" s="519"/>
      <c r="E223" s="647" t="s">
        <v>595</v>
      </c>
      <c r="F223" s="613"/>
      <c r="G223" s="612" t="s">
        <v>575</v>
      </c>
      <c r="H223" s="613"/>
    </row>
    <row r="224" spans="1:8" s="464" customFormat="1" ht="18.75" customHeight="1">
      <c r="A224" s="646"/>
      <c r="B224" s="645"/>
      <c r="C224" s="558"/>
      <c r="D224" s="519"/>
      <c r="E224" s="519" t="s">
        <v>30</v>
      </c>
      <c r="F224" s="519" t="s">
        <v>30</v>
      </c>
      <c r="G224" s="519" t="s">
        <v>30</v>
      </c>
      <c r="H224" s="519" t="s">
        <v>30</v>
      </c>
    </row>
    <row r="225" spans="1:8" ht="32.25" customHeight="1">
      <c r="A225" s="559"/>
      <c r="B225" s="560"/>
      <c r="C225" s="561"/>
      <c r="D225" s="530"/>
      <c r="E225" s="562" t="s">
        <v>503</v>
      </c>
      <c r="F225" s="562" t="s">
        <v>521</v>
      </c>
      <c r="G225" s="562" t="s">
        <v>503</v>
      </c>
      <c r="H225" s="562" t="s">
        <v>521</v>
      </c>
    </row>
    <row r="226" spans="1:8" ht="20.25" customHeight="1">
      <c r="A226" s="530" t="s">
        <v>486</v>
      </c>
      <c r="B226" s="530" t="s">
        <v>524</v>
      </c>
      <c r="C226" s="530"/>
      <c r="D226" s="530"/>
      <c r="E226" s="534">
        <v>205294755801</v>
      </c>
      <c r="F226" s="534">
        <v>205294755801</v>
      </c>
      <c r="G226" s="534">
        <v>221328738092</v>
      </c>
      <c r="H226" s="534">
        <v>221328738092</v>
      </c>
    </row>
    <row r="227" spans="1:8" s="464" customFormat="1" ht="20.25" customHeight="1">
      <c r="A227" s="631" t="s">
        <v>258</v>
      </c>
      <c r="B227" s="619"/>
      <c r="C227" s="619"/>
      <c r="D227" s="619"/>
      <c r="E227" s="528">
        <v>205294755801</v>
      </c>
      <c r="F227" s="528">
        <v>205294755801</v>
      </c>
      <c r="G227" s="528">
        <v>221328738092</v>
      </c>
      <c r="H227" s="528">
        <v>221328738092</v>
      </c>
    </row>
    <row r="228" spans="1:8" ht="13.5" customHeight="1"/>
    <row r="229" spans="1:8" s="464" customFormat="1" ht="20.25" customHeight="1">
      <c r="A229" s="654" t="s">
        <v>487</v>
      </c>
      <c r="B229" s="630" t="s">
        <v>525</v>
      </c>
      <c r="C229" s="618"/>
      <c r="D229" s="516"/>
      <c r="E229" s="516"/>
      <c r="F229" s="517"/>
      <c r="G229" s="519" t="str">
        <f>G208</f>
        <v>30/09/2017</v>
      </c>
      <c r="H229" s="519" t="str">
        <f>H281</f>
        <v xml:space="preserve">        01/01/2017</v>
      </c>
    </row>
    <row r="230" spans="1:8" s="464" customFormat="1" ht="20.25" customHeight="1">
      <c r="A230" s="655"/>
      <c r="B230" s="631"/>
      <c r="C230" s="619"/>
      <c r="D230" s="520"/>
      <c r="E230" s="520"/>
      <c r="F230" s="521"/>
      <c r="G230" s="519" t="s">
        <v>30</v>
      </c>
      <c r="H230" s="519" t="s">
        <v>30</v>
      </c>
    </row>
    <row r="231" spans="1:8" ht="20.25" customHeight="1">
      <c r="A231" s="457"/>
      <c r="B231" s="609" t="s">
        <v>526</v>
      </c>
      <c r="C231" s="610"/>
      <c r="D231" s="610"/>
      <c r="E231" s="610"/>
      <c r="F231" s="611"/>
      <c r="G231" s="563">
        <v>32356668815</v>
      </c>
      <c r="H231" s="563">
        <v>35529986129</v>
      </c>
    </row>
    <row r="232" spans="1:8" ht="20.25" customHeight="1">
      <c r="A232" s="452"/>
      <c r="B232" s="620" t="s">
        <v>527</v>
      </c>
      <c r="C232" s="621"/>
      <c r="D232" s="621"/>
      <c r="E232" s="621"/>
      <c r="F232" s="622"/>
      <c r="G232" s="563">
        <v>1866285813</v>
      </c>
      <c r="H232" s="563">
        <v>759405528</v>
      </c>
    </row>
    <row r="233" spans="1:8" ht="20.25" customHeight="1">
      <c r="A233" s="452"/>
      <c r="B233" s="620" t="s">
        <v>528</v>
      </c>
      <c r="C233" s="621"/>
      <c r="D233" s="621"/>
      <c r="E233" s="621"/>
      <c r="F233" s="622"/>
      <c r="G233" s="563">
        <v>617851059</v>
      </c>
      <c r="H233" s="563">
        <v>679795059</v>
      </c>
    </row>
    <row r="234" spans="1:8" ht="20.25" customHeight="1">
      <c r="A234" s="452"/>
      <c r="B234" s="620" t="s">
        <v>563</v>
      </c>
      <c r="C234" s="621"/>
      <c r="D234" s="621"/>
      <c r="E234" s="621"/>
      <c r="F234" s="622"/>
      <c r="G234" s="442"/>
      <c r="H234" s="442">
        <v>0</v>
      </c>
    </row>
    <row r="235" spans="1:8" ht="20.25" customHeight="1">
      <c r="A235" s="451"/>
      <c r="B235" s="511" t="s">
        <v>581</v>
      </c>
      <c r="C235" s="512"/>
      <c r="D235" s="512"/>
      <c r="E235" s="512"/>
      <c r="F235" s="513"/>
      <c r="G235" s="445"/>
      <c r="H235" s="445"/>
    </row>
    <row r="236" spans="1:8" s="464" customFormat="1" ht="20.25" customHeight="1">
      <c r="A236" s="519"/>
      <c r="B236" s="537" t="s">
        <v>258</v>
      </c>
      <c r="C236" s="526"/>
      <c r="D236" s="526"/>
      <c r="E236" s="526"/>
      <c r="F236" s="527"/>
      <c r="G236" s="528">
        <v>34840805687</v>
      </c>
      <c r="H236" s="528">
        <v>36969186716</v>
      </c>
    </row>
    <row r="237" spans="1:8" s="464" customFormat="1" ht="20.25" customHeight="1">
      <c r="A237" s="449">
        <v>13</v>
      </c>
      <c r="B237" s="464" t="s">
        <v>298</v>
      </c>
    </row>
    <row r="238" spans="1:8" ht="15.75" customHeight="1">
      <c r="H238" s="464" t="s">
        <v>29</v>
      </c>
    </row>
    <row r="239" spans="1:8" s="464" customFormat="1" ht="33.950000000000003" customHeight="1">
      <c r="A239" s="519"/>
      <c r="B239" s="632" t="s">
        <v>259</v>
      </c>
      <c r="C239" s="632"/>
      <c r="D239" s="519"/>
      <c r="E239" s="564" t="s">
        <v>571</v>
      </c>
      <c r="F239" s="564" t="s">
        <v>272</v>
      </c>
      <c r="G239" s="564" t="s">
        <v>285</v>
      </c>
      <c r="H239" s="565" t="str">
        <f>G10</f>
        <v>30/09/2017</v>
      </c>
    </row>
    <row r="240" spans="1:8" ht="23.25" customHeight="1">
      <c r="A240" s="536"/>
      <c r="B240" s="536" t="s">
        <v>45</v>
      </c>
      <c r="C240" s="536"/>
      <c r="D240" s="536"/>
      <c r="E240" s="522">
        <v>111771588</v>
      </c>
      <c r="F240" s="522">
        <v>4872965834</v>
      </c>
      <c r="G240" s="522">
        <v>4892465569</v>
      </c>
      <c r="H240" s="522">
        <v>92271853</v>
      </c>
    </row>
    <row r="241" spans="1:8" ht="15" hidden="1" customHeight="1">
      <c r="A241" s="452"/>
      <c r="B241" s="608" t="s">
        <v>59</v>
      </c>
      <c r="C241" s="608"/>
      <c r="D241" s="452"/>
      <c r="E241" s="442"/>
      <c r="F241" s="442"/>
      <c r="G241" s="442"/>
      <c r="H241" s="442"/>
    </row>
    <row r="242" spans="1:8" ht="24" customHeight="1">
      <c r="A242" s="452"/>
      <c r="B242" s="608" t="s">
        <v>84</v>
      </c>
      <c r="C242" s="608"/>
      <c r="D242" s="452"/>
      <c r="E242" s="442">
        <v>1771597634</v>
      </c>
      <c r="F242" s="522">
        <v>531408459</v>
      </c>
      <c r="G242" s="522">
        <v>505285798</v>
      </c>
      <c r="H242" s="442">
        <v>1797720295</v>
      </c>
    </row>
    <row r="243" spans="1:8" ht="24" customHeight="1">
      <c r="A243" s="452"/>
      <c r="B243" s="452" t="s">
        <v>299</v>
      </c>
      <c r="C243" s="452"/>
      <c r="D243" s="452"/>
      <c r="E243" s="442">
        <v>1018368549</v>
      </c>
      <c r="F243" s="442">
        <v>67436162</v>
      </c>
      <c r="G243" s="442">
        <v>919052228</v>
      </c>
      <c r="H243" s="442">
        <v>166752483</v>
      </c>
    </row>
    <row r="244" spans="1:8" ht="24" customHeight="1">
      <c r="A244" s="452"/>
      <c r="B244" s="608" t="s">
        <v>47</v>
      </c>
      <c r="C244" s="608"/>
      <c r="D244" s="452"/>
      <c r="E244" s="442">
        <v>13166010</v>
      </c>
      <c r="F244" s="442">
        <v>4000000</v>
      </c>
      <c r="G244" s="442">
        <v>4000000</v>
      </c>
      <c r="H244" s="442">
        <v>13166010</v>
      </c>
    </row>
    <row r="245" spans="1:8" s="464" customFormat="1" ht="24" customHeight="1">
      <c r="A245" s="652"/>
      <c r="B245" s="652" t="s">
        <v>141</v>
      </c>
      <c r="C245" s="652"/>
      <c r="D245" s="652"/>
      <c r="E245" s="615">
        <v>2914903781</v>
      </c>
      <c r="F245" s="615">
        <v>5475810455</v>
      </c>
      <c r="G245" s="615">
        <v>6320803595</v>
      </c>
      <c r="H245" s="615">
        <v>2069910641</v>
      </c>
    </row>
    <row r="246" spans="1:8" s="464" customFormat="1" ht="24" customHeight="1">
      <c r="A246" s="653"/>
      <c r="B246" s="653"/>
      <c r="C246" s="653"/>
      <c r="D246" s="653"/>
      <c r="E246" s="616"/>
      <c r="F246" s="616"/>
      <c r="G246" s="616"/>
      <c r="H246" s="616"/>
    </row>
    <row r="247" spans="1:8" ht="24" customHeight="1"/>
    <row r="248" spans="1:8" ht="24" customHeight="1"/>
    <row r="249" spans="1:8" ht="24" customHeight="1"/>
    <row r="250" spans="1:8" ht="24" customHeight="1"/>
    <row r="251" spans="1:8" ht="24" customHeight="1"/>
    <row r="252" spans="1:8" ht="24" customHeight="1"/>
    <row r="253" spans="1:8" ht="24" customHeight="1"/>
    <row r="254" spans="1:8" ht="24" customHeight="1"/>
    <row r="255" spans="1:8" ht="24" customHeight="1"/>
    <row r="256" spans="1:8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spans="1:8" ht="24" customHeight="1"/>
    <row r="274" spans="1:8" ht="24" customHeight="1"/>
    <row r="275" spans="1:8" ht="24" customHeight="1"/>
    <row r="276" spans="1:8" ht="24" customHeight="1"/>
    <row r="277" spans="1:8" ht="24" customHeight="1"/>
    <row r="278" spans="1:8" ht="24" customHeight="1"/>
    <row r="279" spans="1:8" ht="24" customHeight="1"/>
    <row r="280" spans="1:8" ht="20.25" customHeight="1"/>
    <row r="281" spans="1:8" ht="13.5" customHeight="1">
      <c r="A281" s="632">
        <v>15</v>
      </c>
      <c r="B281" s="566"/>
      <c r="C281" s="516"/>
      <c r="D281" s="516"/>
      <c r="E281" s="516"/>
      <c r="F281" s="517"/>
      <c r="G281" s="519" t="str">
        <f>G229</f>
        <v>30/09/2017</v>
      </c>
      <c r="H281" s="519" t="str">
        <f>H285</f>
        <v xml:space="preserve">        01/01/2017</v>
      </c>
    </row>
    <row r="282" spans="1:8" ht="18.75" customHeight="1">
      <c r="A282" s="632"/>
      <c r="B282" s="567" t="s">
        <v>529</v>
      </c>
      <c r="C282" s="520"/>
      <c r="D282" s="520"/>
      <c r="E282" s="520"/>
      <c r="F282" s="521"/>
      <c r="G282" s="504" t="s">
        <v>30</v>
      </c>
      <c r="H282" s="504" t="s">
        <v>30</v>
      </c>
    </row>
    <row r="283" spans="1:8" ht="20.25" customHeight="1">
      <c r="A283" s="534"/>
      <c r="B283" s="568" t="s">
        <v>530</v>
      </c>
      <c r="C283" s="569"/>
      <c r="D283" s="569"/>
      <c r="E283" s="569"/>
      <c r="F283" s="570"/>
      <c r="G283" s="534">
        <v>43687707298</v>
      </c>
      <c r="H283" s="534">
        <v>41011340200</v>
      </c>
    </row>
    <row r="284" spans="1:8" ht="20.25" customHeight="1"/>
    <row r="285" spans="1:8" s="519" customFormat="1" ht="20.25" customHeight="1">
      <c r="A285" s="632">
        <v>16</v>
      </c>
      <c r="B285" s="623" t="s">
        <v>533</v>
      </c>
      <c r="C285" s="633"/>
      <c r="D285" s="633"/>
      <c r="E285" s="516"/>
      <c r="F285" s="517"/>
      <c r="G285" s="519" t="s">
        <v>595</v>
      </c>
      <c r="H285" s="519" t="s">
        <v>575</v>
      </c>
    </row>
    <row r="286" spans="1:8" s="519" customFormat="1" ht="15" customHeight="1">
      <c r="A286" s="632"/>
      <c r="B286" s="623"/>
      <c r="C286" s="633"/>
      <c r="D286" s="633"/>
      <c r="E286" s="520"/>
      <c r="F286" s="521"/>
      <c r="G286" s="504" t="s">
        <v>30</v>
      </c>
      <c r="H286" s="504" t="s">
        <v>30</v>
      </c>
    </row>
    <row r="287" spans="1:8" ht="20.25" customHeight="1">
      <c r="A287" s="457"/>
      <c r="B287" s="505" t="s">
        <v>49</v>
      </c>
      <c r="C287" s="506"/>
      <c r="D287" s="506"/>
      <c r="E287" s="506"/>
      <c r="F287" s="507"/>
      <c r="G287" s="444">
        <v>240036114</v>
      </c>
      <c r="H287" s="444">
        <v>137688900</v>
      </c>
    </row>
    <row r="288" spans="1:8" ht="20.25" customHeight="1">
      <c r="A288" s="452"/>
      <c r="B288" s="508" t="s">
        <v>416</v>
      </c>
      <c r="C288" s="509"/>
      <c r="D288" s="509"/>
      <c r="E288" s="509"/>
      <c r="F288" s="510"/>
      <c r="G288" s="442">
        <v>4092124890</v>
      </c>
      <c r="H288" s="442">
        <v>3463146311</v>
      </c>
    </row>
    <row r="289" spans="1:8" ht="20.25" hidden="1" customHeight="1">
      <c r="A289" s="452"/>
      <c r="B289" s="508" t="s">
        <v>115</v>
      </c>
      <c r="C289" s="509"/>
      <c r="D289" s="509"/>
      <c r="E289" s="509"/>
      <c r="F289" s="510"/>
      <c r="G289" s="442"/>
      <c r="H289" s="442"/>
    </row>
    <row r="290" spans="1:8" ht="20.25" hidden="1" customHeight="1">
      <c r="A290" s="452"/>
      <c r="B290" s="508" t="s">
        <v>531</v>
      </c>
      <c r="C290" s="509"/>
      <c r="D290" s="509"/>
      <c r="E290" s="509"/>
      <c r="F290" s="510"/>
      <c r="G290" s="442"/>
      <c r="H290" s="442"/>
    </row>
    <row r="291" spans="1:8" ht="20.25" customHeight="1">
      <c r="A291" s="459"/>
      <c r="B291" s="511" t="s">
        <v>532</v>
      </c>
      <c r="C291" s="512"/>
      <c r="D291" s="512"/>
      <c r="E291" s="512"/>
      <c r="F291" s="513"/>
      <c r="G291" s="443">
        <v>14066774257</v>
      </c>
      <c r="H291" s="443">
        <v>22634891635</v>
      </c>
    </row>
    <row r="292" spans="1:8" ht="20.25" customHeight="1">
      <c r="A292" s="623" t="s">
        <v>258</v>
      </c>
      <c r="B292" s="633"/>
      <c r="C292" s="633"/>
      <c r="D292" s="633"/>
      <c r="E292" s="526"/>
      <c r="F292" s="527"/>
      <c r="G292" s="528">
        <v>18398935261</v>
      </c>
      <c r="H292" s="528">
        <v>26235726846</v>
      </c>
    </row>
    <row r="293" spans="1:8" s="464" customFormat="1" ht="17.25" customHeight="1">
      <c r="A293" s="632">
        <v>17</v>
      </c>
      <c r="B293" s="630" t="s">
        <v>274</v>
      </c>
      <c r="C293" s="618"/>
      <c r="D293" s="618"/>
      <c r="E293" s="516"/>
      <c r="F293" s="517"/>
      <c r="G293" s="519" t="s">
        <v>595</v>
      </c>
      <c r="H293" s="519" t="s">
        <v>575</v>
      </c>
    </row>
    <row r="294" spans="1:8" s="464" customFormat="1" ht="17.25" customHeight="1">
      <c r="A294" s="632"/>
      <c r="B294" s="631"/>
      <c r="C294" s="619"/>
      <c r="D294" s="619"/>
      <c r="E294" s="520"/>
      <c r="F294" s="521"/>
      <c r="G294" s="519" t="s">
        <v>30</v>
      </c>
      <c r="H294" s="519" t="s">
        <v>30</v>
      </c>
    </row>
    <row r="295" spans="1:8" ht="17.25" customHeight="1">
      <c r="A295" s="556"/>
      <c r="B295" s="505" t="s">
        <v>565</v>
      </c>
      <c r="C295" s="506"/>
      <c r="D295" s="506"/>
      <c r="E295" s="506"/>
      <c r="F295" s="507"/>
      <c r="G295" s="444">
        <v>27175730000</v>
      </c>
      <c r="H295" s="444">
        <v>27175730000</v>
      </c>
    </row>
    <row r="296" spans="1:8" ht="17.25" customHeight="1">
      <c r="A296" s="559"/>
      <c r="B296" s="511" t="s">
        <v>56</v>
      </c>
      <c r="C296" s="512"/>
      <c r="D296" s="512"/>
      <c r="E296" s="512"/>
      <c r="F296" s="513"/>
      <c r="G296" s="443">
        <v>408804590000</v>
      </c>
      <c r="H296" s="443">
        <v>408804590000</v>
      </c>
    </row>
    <row r="297" spans="1:8" s="464" customFormat="1" ht="17.25" customHeight="1">
      <c r="A297" s="623" t="s">
        <v>258</v>
      </c>
      <c r="B297" s="633"/>
      <c r="C297" s="633"/>
      <c r="D297" s="633"/>
      <c r="E297" s="526"/>
      <c r="F297" s="527"/>
      <c r="G297" s="528">
        <v>435980320000</v>
      </c>
      <c r="H297" s="528">
        <v>435980320000</v>
      </c>
    </row>
    <row r="298" spans="1:8" ht="17.25" customHeight="1"/>
    <row r="299" spans="1:8" s="464" customFormat="1" ht="17.25" customHeight="1">
      <c r="A299" s="628"/>
      <c r="B299" s="618" t="s">
        <v>363</v>
      </c>
      <c r="C299" s="618"/>
      <c r="D299" s="618"/>
      <c r="E299" s="618"/>
      <c r="F299" s="517"/>
      <c r="G299" s="519" t="s">
        <v>595</v>
      </c>
      <c r="H299" s="519" t="s">
        <v>575</v>
      </c>
    </row>
    <row r="300" spans="1:8" s="464" customFormat="1" ht="17.25" customHeight="1">
      <c r="A300" s="629"/>
      <c r="B300" s="619"/>
      <c r="C300" s="619"/>
      <c r="D300" s="619"/>
      <c r="E300" s="619"/>
      <c r="F300" s="521"/>
      <c r="G300" s="519" t="s">
        <v>30</v>
      </c>
      <c r="H300" s="519" t="s">
        <v>30</v>
      </c>
    </row>
    <row r="301" spans="1:8" ht="17.25" customHeight="1">
      <c r="A301" s="457"/>
      <c r="B301" s="505" t="s">
        <v>57</v>
      </c>
      <c r="C301" s="506"/>
      <c r="D301" s="506"/>
      <c r="E301" s="506"/>
      <c r="F301" s="507"/>
      <c r="G301" s="444">
        <v>435980320000</v>
      </c>
      <c r="H301" s="444">
        <v>435980320000</v>
      </c>
    </row>
    <row r="302" spans="1:8" ht="17.25" customHeight="1">
      <c r="A302" s="452"/>
      <c r="B302" s="508" t="s">
        <v>400</v>
      </c>
      <c r="C302" s="509"/>
      <c r="D302" s="509"/>
      <c r="E302" s="509"/>
      <c r="F302" s="510"/>
      <c r="G302" s="442"/>
      <c r="H302" s="442"/>
    </row>
    <row r="303" spans="1:8" ht="17.25" customHeight="1">
      <c r="A303" s="452"/>
      <c r="B303" s="508" t="s">
        <v>401</v>
      </c>
      <c r="C303" s="509"/>
      <c r="D303" s="509"/>
      <c r="E303" s="509"/>
      <c r="F303" s="510"/>
      <c r="G303" s="442"/>
      <c r="H303" s="442">
        <v>0</v>
      </c>
    </row>
    <row r="304" spans="1:8" ht="17.25" customHeight="1">
      <c r="A304" s="459"/>
      <c r="B304" s="511" t="s">
        <v>399</v>
      </c>
      <c r="C304" s="512"/>
      <c r="D304" s="512"/>
      <c r="E304" s="512"/>
      <c r="F304" s="513"/>
      <c r="G304" s="443">
        <v>435980320000</v>
      </c>
      <c r="H304" s="443">
        <v>435980320000</v>
      </c>
    </row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spans="1:8" ht="17.25" customHeight="1"/>
    <row r="370" spans="1:8" ht="17.25" customHeight="1"/>
    <row r="371" spans="1:8" ht="17.25" customHeight="1"/>
    <row r="372" spans="1:8" ht="17.25" customHeight="1"/>
    <row r="373" spans="1:8" ht="17.25" customHeight="1"/>
    <row r="374" spans="1:8" ht="17.25" customHeight="1"/>
    <row r="375" spans="1:8" ht="17.25" customHeight="1"/>
    <row r="376" spans="1:8" s="464" customFormat="1" ht="17.25" customHeight="1">
      <c r="A376" s="464" t="s">
        <v>166</v>
      </c>
      <c r="B376" s="464" t="s">
        <v>106</v>
      </c>
    </row>
    <row r="377" spans="1:8" s="464" customFormat="1" ht="17.25" customHeight="1">
      <c r="A377" s="628">
        <v>1</v>
      </c>
      <c r="B377" s="630" t="s">
        <v>208</v>
      </c>
      <c r="C377" s="618"/>
      <c r="D377" s="618"/>
      <c r="E377" s="516"/>
      <c r="F377" s="517"/>
      <c r="G377" s="504" t="s">
        <v>600</v>
      </c>
      <c r="H377" s="504" t="s">
        <v>601</v>
      </c>
    </row>
    <row r="378" spans="1:8" s="464" customFormat="1" ht="17.25" customHeight="1">
      <c r="A378" s="629"/>
      <c r="B378" s="631"/>
      <c r="C378" s="619"/>
      <c r="D378" s="619"/>
      <c r="E378" s="520"/>
      <c r="F378" s="521"/>
      <c r="G378" s="504" t="s">
        <v>30</v>
      </c>
      <c r="H378" s="504" t="s">
        <v>30</v>
      </c>
    </row>
    <row r="379" spans="1:8" s="464" customFormat="1" ht="24" customHeight="1">
      <c r="A379" s="544" t="s">
        <v>486</v>
      </c>
      <c r="B379" s="624" t="s">
        <v>369</v>
      </c>
      <c r="C379" s="625"/>
      <c r="D379" s="625"/>
      <c r="E379" s="625"/>
      <c r="F379" s="626"/>
      <c r="G379" s="571">
        <v>151668390281</v>
      </c>
      <c r="H379" s="571">
        <v>80428280449</v>
      </c>
    </row>
    <row r="380" spans="1:8" s="464" customFormat="1" ht="24" customHeight="1">
      <c r="A380" s="545" t="s">
        <v>487</v>
      </c>
      <c r="B380" s="648" t="s">
        <v>535</v>
      </c>
      <c r="C380" s="649"/>
      <c r="D380" s="649"/>
      <c r="E380" s="649"/>
      <c r="F380" s="650"/>
      <c r="G380" s="455">
        <v>523409577</v>
      </c>
      <c r="H380" s="455">
        <v>521123749</v>
      </c>
    </row>
    <row r="381" spans="1:8" ht="24" customHeight="1">
      <c r="A381" s="452"/>
      <c r="B381" s="620" t="s">
        <v>536</v>
      </c>
      <c r="C381" s="621"/>
      <c r="D381" s="621"/>
      <c r="E381" s="621"/>
      <c r="F381" s="622"/>
      <c r="G381" s="442">
        <v>131739073</v>
      </c>
      <c r="H381" s="442">
        <v>145011954</v>
      </c>
    </row>
    <row r="382" spans="1:8" ht="24" customHeight="1">
      <c r="A382" s="452"/>
      <c r="B382" s="620" t="s">
        <v>527</v>
      </c>
      <c r="C382" s="621"/>
      <c r="D382" s="621"/>
      <c r="E382" s="621"/>
      <c r="F382" s="622"/>
      <c r="G382" s="442">
        <v>93812727</v>
      </c>
      <c r="H382" s="442">
        <v>93812727</v>
      </c>
    </row>
    <row r="383" spans="1:8" ht="24" customHeight="1">
      <c r="A383" s="452"/>
      <c r="B383" s="620" t="s">
        <v>528</v>
      </c>
      <c r="C383" s="621"/>
      <c r="D383" s="621"/>
      <c r="E383" s="621"/>
      <c r="F383" s="622"/>
      <c r="G383" s="442">
        <v>126081600</v>
      </c>
      <c r="H383" s="442">
        <v>134599206</v>
      </c>
    </row>
    <row r="384" spans="1:8" ht="24" customHeight="1">
      <c r="A384" s="452"/>
      <c r="B384" s="508" t="s">
        <v>581</v>
      </c>
      <c r="C384" s="509"/>
      <c r="D384" s="509"/>
      <c r="E384" s="509"/>
      <c r="F384" s="510"/>
      <c r="G384" s="442">
        <v>53740921</v>
      </c>
      <c r="H384" s="442"/>
    </row>
    <row r="385" spans="1:8" ht="24" customHeight="1">
      <c r="A385" s="459"/>
      <c r="B385" s="642" t="s">
        <v>562</v>
      </c>
      <c r="C385" s="643"/>
      <c r="D385" s="643"/>
      <c r="E385" s="643"/>
      <c r="F385" s="644"/>
      <c r="G385" s="443">
        <v>118035256</v>
      </c>
      <c r="H385" s="443">
        <v>147699862</v>
      </c>
    </row>
    <row r="386" spans="1:8" ht="21" customHeight="1"/>
    <row r="387" spans="1:8" s="464" customFormat="1" ht="17.25" customHeight="1">
      <c r="A387" s="632">
        <v>2</v>
      </c>
      <c r="B387" s="630" t="s">
        <v>290</v>
      </c>
      <c r="C387" s="618"/>
      <c r="D387" s="618"/>
      <c r="E387" s="516"/>
      <c r="F387" s="517"/>
      <c r="G387" s="504" t="s">
        <v>600</v>
      </c>
      <c r="H387" s="504" t="s">
        <v>601</v>
      </c>
    </row>
    <row r="388" spans="1:8" s="464" customFormat="1" ht="17.25" customHeight="1">
      <c r="A388" s="632"/>
      <c r="B388" s="631"/>
      <c r="C388" s="619"/>
      <c r="D388" s="619"/>
      <c r="E388" s="520"/>
      <c r="F388" s="521"/>
      <c r="G388" s="504" t="s">
        <v>30</v>
      </c>
      <c r="H388" s="504" t="s">
        <v>30</v>
      </c>
    </row>
    <row r="389" spans="1:8" ht="24" customHeight="1">
      <c r="A389" s="530"/>
      <c r="B389" s="531" t="s">
        <v>290</v>
      </c>
      <c r="C389" s="532"/>
      <c r="D389" s="532"/>
      <c r="E389" s="532"/>
      <c r="F389" s="533"/>
      <c r="G389" s="534">
        <v>143717809840</v>
      </c>
      <c r="H389" s="534">
        <v>67902354263</v>
      </c>
    </row>
    <row r="390" spans="1:8" ht="16.5" customHeight="1"/>
    <row r="391" spans="1:8" s="464" customFormat="1" ht="17.25" customHeight="1">
      <c r="A391" s="628">
        <v>3</v>
      </c>
      <c r="B391" s="618" t="s">
        <v>3</v>
      </c>
      <c r="C391" s="618"/>
      <c r="D391" s="618"/>
      <c r="E391" s="516"/>
      <c r="F391" s="517"/>
      <c r="G391" s="504" t="s">
        <v>600</v>
      </c>
      <c r="H391" s="504" t="s">
        <v>601</v>
      </c>
    </row>
    <row r="392" spans="1:8" s="464" customFormat="1" ht="17.25" customHeight="1">
      <c r="A392" s="629"/>
      <c r="B392" s="619"/>
      <c r="C392" s="619"/>
      <c r="D392" s="619"/>
      <c r="E392" s="520"/>
      <c r="F392" s="521"/>
      <c r="G392" s="504" t="s">
        <v>30</v>
      </c>
      <c r="H392" s="504" t="s">
        <v>30</v>
      </c>
    </row>
    <row r="393" spans="1:8" ht="24" customHeight="1">
      <c r="A393" s="457"/>
      <c r="B393" s="505" t="s">
        <v>3</v>
      </c>
      <c r="C393" s="506"/>
      <c r="D393" s="506"/>
      <c r="E393" s="506"/>
      <c r="F393" s="507"/>
      <c r="G393" s="444">
        <v>4337563771</v>
      </c>
      <c r="H393" s="444">
        <v>848051037</v>
      </c>
    </row>
    <row r="394" spans="1:8" ht="24" customHeight="1">
      <c r="A394" s="452"/>
      <c r="B394" s="508" t="s">
        <v>537</v>
      </c>
      <c r="C394" s="509"/>
      <c r="D394" s="509"/>
      <c r="E394" s="509"/>
      <c r="F394" s="510"/>
      <c r="G394" s="442">
        <v>2961186814</v>
      </c>
      <c r="H394" s="442"/>
    </row>
    <row r="395" spans="1:8" ht="24" customHeight="1">
      <c r="A395" s="459"/>
      <c r="B395" s="511" t="s">
        <v>538</v>
      </c>
      <c r="C395" s="512"/>
      <c r="D395" s="512"/>
      <c r="E395" s="512"/>
      <c r="F395" s="513"/>
      <c r="G395" s="443">
        <v>1376376957</v>
      </c>
      <c r="H395" s="443">
        <v>848051037</v>
      </c>
    </row>
    <row r="396" spans="1:8" ht="24" customHeight="1"/>
    <row r="397" spans="1:8" ht="17.25" customHeight="1">
      <c r="A397" s="632">
        <v>4</v>
      </c>
      <c r="B397" s="630" t="s">
        <v>4</v>
      </c>
      <c r="C397" s="618"/>
      <c r="D397" s="618"/>
      <c r="E397" s="516"/>
      <c r="F397" s="517"/>
      <c r="G397" s="504" t="s">
        <v>600</v>
      </c>
      <c r="H397" s="504" t="s">
        <v>601</v>
      </c>
    </row>
    <row r="398" spans="1:8" ht="17.25" customHeight="1">
      <c r="A398" s="632"/>
      <c r="B398" s="631"/>
      <c r="C398" s="619"/>
      <c r="D398" s="619"/>
      <c r="E398" s="520"/>
      <c r="F398" s="521"/>
      <c r="G398" s="504" t="s">
        <v>30</v>
      </c>
      <c r="H398" s="504" t="s">
        <v>30</v>
      </c>
    </row>
    <row r="399" spans="1:8" ht="24" customHeight="1">
      <c r="A399" s="530"/>
      <c r="B399" s="531" t="s">
        <v>253</v>
      </c>
      <c r="C399" s="532"/>
      <c r="D399" s="532"/>
      <c r="E399" s="532"/>
      <c r="F399" s="533"/>
      <c r="G399" s="534">
        <v>7451107630</v>
      </c>
      <c r="H399" s="534">
        <v>8658457744</v>
      </c>
    </row>
    <row r="400" spans="1:8" ht="24" customHeight="1"/>
    <row r="401" spans="1:8" ht="13.5" customHeight="1"/>
    <row r="402" spans="1:8" ht="20.25" customHeight="1">
      <c r="A402" s="632">
        <v>5</v>
      </c>
      <c r="B402" s="632" t="s">
        <v>61</v>
      </c>
      <c r="C402" s="632"/>
      <c r="D402" s="632"/>
      <c r="E402" s="623"/>
      <c r="F402" s="517"/>
      <c r="G402" s="519" t="str">
        <f>G397</f>
        <v>QUÍ III/2017</v>
      </c>
      <c r="H402" s="519" t="str">
        <f>H397</f>
        <v>QUÍ III/2016</v>
      </c>
    </row>
    <row r="403" spans="1:8" ht="20.25" customHeight="1">
      <c r="A403" s="632"/>
      <c r="B403" s="632"/>
      <c r="C403" s="632"/>
      <c r="D403" s="632"/>
      <c r="E403" s="623"/>
      <c r="F403" s="521"/>
      <c r="G403" s="504" t="s">
        <v>30</v>
      </c>
      <c r="H403" s="504" t="s">
        <v>30</v>
      </c>
    </row>
    <row r="404" spans="1:8" ht="24" customHeight="1">
      <c r="A404" s="457"/>
      <c r="B404" s="505" t="s">
        <v>241</v>
      </c>
      <c r="C404" s="506"/>
      <c r="D404" s="506"/>
      <c r="E404" s="506"/>
      <c r="F404" s="507"/>
      <c r="G404" s="444">
        <v>156001058598</v>
      </c>
      <c r="H404" s="444">
        <v>81294695125</v>
      </c>
    </row>
    <row r="405" spans="1:8" ht="24" customHeight="1">
      <c r="A405" s="452"/>
      <c r="B405" s="508" t="s">
        <v>242</v>
      </c>
      <c r="C405" s="509"/>
      <c r="D405" s="509"/>
      <c r="E405" s="509"/>
      <c r="F405" s="510"/>
      <c r="G405" s="442">
        <v>155436561654</v>
      </c>
      <c r="H405" s="442">
        <v>80684585520</v>
      </c>
    </row>
    <row r="406" spans="1:8" ht="24" customHeight="1">
      <c r="A406" s="452"/>
      <c r="B406" s="508" t="s">
        <v>243</v>
      </c>
      <c r="C406" s="509"/>
      <c r="D406" s="509"/>
      <c r="E406" s="509"/>
      <c r="F406" s="510"/>
      <c r="G406" s="442">
        <v>564496945</v>
      </c>
      <c r="H406" s="442">
        <v>610109605</v>
      </c>
    </row>
    <row r="407" spans="1:8" ht="24" customHeight="1">
      <c r="A407" s="452"/>
      <c r="B407" s="508" t="s">
        <v>244</v>
      </c>
      <c r="C407" s="509"/>
      <c r="D407" s="509"/>
      <c r="E407" s="509"/>
      <c r="F407" s="510"/>
      <c r="G407" s="572">
        <v>0.2</v>
      </c>
      <c r="H407" s="572">
        <v>0.2</v>
      </c>
    </row>
    <row r="408" spans="1:8" ht="24" customHeight="1">
      <c r="A408" s="459"/>
      <c r="B408" s="511" t="s">
        <v>245</v>
      </c>
      <c r="C408" s="512"/>
      <c r="D408" s="512"/>
      <c r="E408" s="512"/>
      <c r="F408" s="513"/>
      <c r="G408" s="443">
        <v>112899389</v>
      </c>
      <c r="H408" s="443">
        <v>122021921</v>
      </c>
    </row>
    <row r="409" spans="1:8" ht="20.25" hidden="1" customHeight="1">
      <c r="A409" s="449" t="s">
        <v>123</v>
      </c>
      <c r="B409" s="449" t="s">
        <v>302</v>
      </c>
    </row>
    <row r="410" spans="1:8" ht="20.25" hidden="1" customHeight="1">
      <c r="A410" s="449" t="s">
        <v>161</v>
      </c>
      <c r="B410" s="449" t="s">
        <v>86</v>
      </c>
    </row>
    <row r="411" spans="1:8" ht="20.25" hidden="1" customHeight="1">
      <c r="A411" s="449" t="s">
        <v>160</v>
      </c>
      <c r="B411" s="449" t="s">
        <v>64</v>
      </c>
    </row>
    <row r="412" spans="1:8" ht="20.25" hidden="1" customHeight="1">
      <c r="A412" s="614" t="s">
        <v>65</v>
      </c>
      <c r="B412" s="614" t="s">
        <v>291</v>
      </c>
      <c r="C412" s="614"/>
      <c r="D412" s="614"/>
      <c r="G412" s="449" t="str">
        <f>G299</f>
        <v>30/09/2017</v>
      </c>
      <c r="H412" s="449" t="str">
        <f>H299</f>
        <v xml:space="preserve">        01/01/2017</v>
      </c>
    </row>
    <row r="413" spans="1:8" ht="18" hidden="1" customHeight="1">
      <c r="A413" s="614"/>
      <c r="B413" s="614"/>
      <c r="C413" s="614"/>
      <c r="D413" s="614"/>
      <c r="G413" s="449" t="s">
        <v>30</v>
      </c>
      <c r="H413" s="449" t="s">
        <v>30</v>
      </c>
    </row>
    <row r="414" spans="1:8" ht="28.5" hidden="1" customHeight="1">
      <c r="B414" s="449" t="s">
        <v>291</v>
      </c>
      <c r="G414" s="449">
        <f>+CĐKT!D17</f>
        <v>285237169776</v>
      </c>
      <c r="H414" s="449">
        <f>+CĐKT!E17</f>
        <v>301262698566</v>
      </c>
    </row>
    <row r="415" spans="1:8" ht="28.5" hidden="1" customHeight="1"/>
    <row r="416" spans="1:8" ht="19.5" hidden="1" customHeight="1">
      <c r="A416" s="614" t="s">
        <v>66</v>
      </c>
      <c r="B416" s="614" t="s">
        <v>292</v>
      </c>
      <c r="C416" s="614"/>
      <c r="D416" s="614"/>
      <c r="G416" s="449" t="str">
        <f>G412</f>
        <v>30/09/2017</v>
      </c>
      <c r="H416" s="449" t="str">
        <f>H412</f>
        <v xml:space="preserve">        01/01/2017</v>
      </c>
    </row>
    <row r="417" spans="1:8" ht="19.5" hidden="1" customHeight="1">
      <c r="A417" s="614"/>
      <c r="B417" s="614"/>
      <c r="C417" s="614"/>
      <c r="D417" s="614"/>
      <c r="G417" s="449" t="s">
        <v>30</v>
      </c>
      <c r="H417" s="449" t="s">
        <v>30</v>
      </c>
    </row>
    <row r="418" spans="1:8" ht="19.5" hidden="1" customHeight="1">
      <c r="B418" s="449" t="s">
        <v>292</v>
      </c>
      <c r="G418" s="449">
        <f>+CĐKT!D18</f>
        <v>209784316755</v>
      </c>
      <c r="H418" s="449">
        <f>+CĐKT!E18</f>
        <v>162282464688</v>
      </c>
    </row>
    <row r="419" spans="1:8" ht="19.5" hidden="1" customHeight="1"/>
    <row r="420" spans="1:8" ht="19.5" hidden="1" customHeight="1">
      <c r="A420" s="614" t="s">
        <v>67</v>
      </c>
      <c r="B420" s="614" t="s">
        <v>358</v>
      </c>
      <c r="C420" s="614"/>
      <c r="D420" s="614"/>
      <c r="G420" s="449" t="str">
        <f>G416</f>
        <v>30/09/2017</v>
      </c>
      <c r="H420" s="449" t="str">
        <f>H416</f>
        <v xml:space="preserve">        01/01/2017</v>
      </c>
    </row>
    <row r="421" spans="1:8" ht="19.5" hidden="1" customHeight="1">
      <c r="A421" s="614"/>
      <c r="B421" s="614"/>
      <c r="C421" s="614"/>
      <c r="D421" s="614"/>
      <c r="G421" s="449" t="s">
        <v>30</v>
      </c>
      <c r="H421" s="449" t="s">
        <v>30</v>
      </c>
    </row>
    <row r="422" spans="1:8" ht="19.5" hidden="1" customHeight="1">
      <c r="B422" s="449" t="s">
        <v>358</v>
      </c>
      <c r="G422" s="449">
        <f>+CĐKT!D27</f>
        <v>105736598</v>
      </c>
      <c r="H422" s="449">
        <f>+CĐKT!E27</f>
        <v>94103184</v>
      </c>
    </row>
    <row r="423" spans="1:8" ht="19.5" hidden="1" customHeight="1"/>
    <row r="424" spans="1:8" ht="19.5" hidden="1" customHeight="1">
      <c r="A424" s="614" t="s">
        <v>68</v>
      </c>
      <c r="B424" s="614" t="s">
        <v>293</v>
      </c>
      <c r="C424" s="614"/>
      <c r="D424" s="614"/>
      <c r="G424" s="449" t="str">
        <f>G420</f>
        <v>30/09/2017</v>
      </c>
      <c r="H424" s="449" t="str">
        <f>H420</f>
        <v xml:space="preserve">        01/01/2017</v>
      </c>
    </row>
    <row r="425" spans="1:8" ht="19.5" hidden="1" customHeight="1">
      <c r="A425" s="614"/>
      <c r="B425" s="614"/>
      <c r="C425" s="614"/>
      <c r="D425" s="614"/>
      <c r="G425" s="449" t="s">
        <v>30</v>
      </c>
      <c r="H425" s="449" t="s">
        <v>30</v>
      </c>
    </row>
    <row r="426" spans="1:8" ht="19.5" hidden="1" customHeight="1">
      <c r="B426" s="449" t="s">
        <v>275</v>
      </c>
      <c r="G426" s="449">
        <f>9041036526+798734620</f>
        <v>9839771146</v>
      </c>
      <c r="H426" s="449">
        <v>8350659634</v>
      </c>
    </row>
    <row r="427" spans="1:8" ht="19.5" hidden="1" customHeight="1">
      <c r="B427" s="449" t="s">
        <v>102</v>
      </c>
      <c r="G427" s="449">
        <f>380991598+8250000</f>
        <v>389241598</v>
      </c>
      <c r="H427" s="449">
        <v>455671284</v>
      </c>
    </row>
    <row r="428" spans="1:8" ht="19.5" hidden="1" customHeight="1">
      <c r="A428" s="614" t="s">
        <v>258</v>
      </c>
      <c r="B428" s="614"/>
      <c r="C428" s="614"/>
      <c r="D428" s="614"/>
      <c r="G428" s="449">
        <f>+G426+G427</f>
        <v>10229012744</v>
      </c>
      <c r="H428" s="449">
        <f>+H426+H427</f>
        <v>8806330918</v>
      </c>
    </row>
    <row r="429" spans="1:8" ht="19.5" hidden="1" customHeight="1"/>
    <row r="430" spans="1:8" ht="19.5" hidden="1" customHeight="1">
      <c r="A430" s="614" t="s">
        <v>170</v>
      </c>
      <c r="B430" s="614" t="s">
        <v>249</v>
      </c>
      <c r="C430" s="614"/>
      <c r="D430" s="614"/>
      <c r="G430" s="449" t="str">
        <f>G424</f>
        <v>30/09/2017</v>
      </c>
      <c r="H430" s="449" t="str">
        <f>H424</f>
        <v xml:space="preserve">        01/01/2017</v>
      </c>
    </row>
    <row r="431" spans="1:8" ht="19.5" hidden="1" customHeight="1">
      <c r="A431" s="614"/>
      <c r="B431" s="614"/>
      <c r="C431" s="614"/>
      <c r="D431" s="614"/>
      <c r="G431" s="449" t="s">
        <v>30</v>
      </c>
      <c r="H431" s="449" t="s">
        <v>30</v>
      </c>
    </row>
    <row r="432" spans="1:8" ht="19.5" hidden="1" customHeight="1">
      <c r="B432" s="449" t="s">
        <v>249</v>
      </c>
      <c r="G432" s="449">
        <f>+CĐKT!D34</f>
        <v>300683622</v>
      </c>
      <c r="H432" s="449">
        <f>+CĐKT!E34</f>
        <v>300683622</v>
      </c>
    </row>
    <row r="433" spans="1:8" ht="19.5" hidden="1" customHeight="1"/>
    <row r="434" spans="1:8" ht="19.5" hidden="1" customHeight="1">
      <c r="A434" s="614" t="s">
        <v>171</v>
      </c>
      <c r="B434" s="614" t="s">
        <v>109</v>
      </c>
      <c r="C434" s="614"/>
      <c r="D434" s="614"/>
      <c r="G434" s="449" t="str">
        <f>G430</f>
        <v>30/09/2017</v>
      </c>
      <c r="H434" s="449" t="str">
        <f>H430</f>
        <v xml:space="preserve">        01/01/2017</v>
      </c>
    </row>
    <row r="435" spans="1:8" ht="19.5" hidden="1" customHeight="1">
      <c r="A435" s="614"/>
      <c r="B435" s="614"/>
      <c r="C435" s="614"/>
      <c r="D435" s="614"/>
      <c r="G435" s="449" t="s">
        <v>30</v>
      </c>
      <c r="H435" s="449" t="s">
        <v>30</v>
      </c>
    </row>
    <row r="436" spans="1:8" ht="19.5" hidden="1" customHeight="1">
      <c r="B436" s="449" t="s">
        <v>110</v>
      </c>
      <c r="G436" s="449">
        <f>+H436</f>
        <v>31747500000</v>
      </c>
      <c r="H436" s="449">
        <v>31747500000</v>
      </c>
    </row>
    <row r="437" spans="1:8" ht="19.5" hidden="1" customHeight="1">
      <c r="B437" s="449" t="s">
        <v>235</v>
      </c>
      <c r="G437" s="449">
        <f>+H437</f>
        <v>18950000000</v>
      </c>
      <c r="H437" s="449">
        <v>18950000000</v>
      </c>
    </row>
    <row r="438" spans="1:8" ht="19.5" hidden="1" customHeight="1">
      <c r="B438" s="449" t="s">
        <v>236</v>
      </c>
      <c r="G438" s="449">
        <f>+H438</f>
        <v>0</v>
      </c>
    </row>
    <row r="439" spans="1:8" ht="19.5" hidden="1" customHeight="1">
      <c r="B439" s="449" t="s">
        <v>237</v>
      </c>
      <c r="H439" s="449">
        <v>5753310000</v>
      </c>
    </row>
    <row r="440" spans="1:8" ht="19.5" hidden="1" customHeight="1">
      <c r="B440" s="449" t="s">
        <v>238</v>
      </c>
      <c r="G440" s="449">
        <f>+H440+1020000000</f>
        <v>11220000000</v>
      </c>
      <c r="H440" s="449">
        <v>10200000000</v>
      </c>
    </row>
    <row r="441" spans="1:8" ht="19.5" hidden="1" customHeight="1">
      <c r="A441" s="614" t="s">
        <v>258</v>
      </c>
      <c r="B441" s="614"/>
      <c r="C441" s="614"/>
      <c r="D441" s="614"/>
      <c r="G441" s="449">
        <f>SUM(G436:G440)</f>
        <v>61917500000</v>
      </c>
      <c r="H441" s="449">
        <f>SUM(H436:H440)</f>
        <v>66650810000</v>
      </c>
    </row>
    <row r="442" spans="1:8" ht="19.5" hidden="1" customHeight="1"/>
    <row r="443" spans="1:8" ht="19.5" hidden="1" customHeight="1"/>
    <row r="444" spans="1:8" ht="19.5" hidden="1" customHeight="1"/>
    <row r="445" spans="1:8" ht="19.5" hidden="1" customHeight="1"/>
    <row r="446" spans="1:8" ht="19.5" hidden="1" customHeight="1">
      <c r="A446" s="614" t="s">
        <v>116</v>
      </c>
      <c r="B446" s="614" t="s">
        <v>111</v>
      </c>
      <c r="C446" s="614"/>
      <c r="D446" s="614" t="s">
        <v>112</v>
      </c>
      <c r="G446" s="449" t="str">
        <f>G434</f>
        <v>30/09/2017</v>
      </c>
      <c r="H446" s="449" t="str">
        <f>H434</f>
        <v xml:space="preserve">        01/01/2017</v>
      </c>
    </row>
    <row r="447" spans="1:8" ht="19.5" hidden="1" customHeight="1">
      <c r="A447" s="614"/>
      <c r="B447" s="614"/>
      <c r="C447" s="614"/>
      <c r="D447" s="614"/>
      <c r="G447" s="449" t="s">
        <v>30</v>
      </c>
      <c r="H447" s="449" t="s">
        <v>30</v>
      </c>
    </row>
    <row r="448" spans="1:8" ht="31.5" hidden="1" customHeight="1">
      <c r="B448" s="614" t="s">
        <v>413</v>
      </c>
      <c r="C448" s="614"/>
      <c r="D448" s="449">
        <v>0.3402</v>
      </c>
      <c r="G448" s="449">
        <f>+H448</f>
        <v>2721360000</v>
      </c>
      <c r="H448" s="449">
        <v>2721360000</v>
      </c>
    </row>
    <row r="449" spans="1:8" ht="17.25" hidden="1" customHeight="1">
      <c r="B449" s="449" t="s">
        <v>237</v>
      </c>
      <c r="G449" s="449">
        <v>1165980000</v>
      </c>
    </row>
    <row r="450" spans="1:8" ht="19.5" hidden="1" customHeight="1">
      <c r="B450" s="449" t="s">
        <v>113</v>
      </c>
      <c r="D450" s="449">
        <v>0.28999999999999998</v>
      </c>
      <c r="G450" s="449">
        <f>+H450</f>
        <v>109858035</v>
      </c>
      <c r="H450" s="449">
        <v>109858035</v>
      </c>
    </row>
    <row r="451" spans="1:8" ht="19.5" hidden="1" customHeight="1">
      <c r="A451" s="614" t="s">
        <v>258</v>
      </c>
      <c r="B451" s="614"/>
      <c r="C451" s="614"/>
      <c r="D451" s="614"/>
      <c r="G451" s="449">
        <f>SUM(G448:G450)</f>
        <v>3997198035</v>
      </c>
      <c r="H451" s="449">
        <f>SUM(H448:H450)</f>
        <v>2831218035</v>
      </c>
    </row>
    <row r="452" spans="1:8" ht="19.5" hidden="1" customHeight="1"/>
    <row r="453" spans="1:8" ht="19.5" hidden="1" customHeight="1">
      <c r="A453" s="614" t="s">
        <v>117</v>
      </c>
      <c r="B453" s="614" t="s">
        <v>294</v>
      </c>
      <c r="C453" s="614"/>
      <c r="D453" s="614"/>
      <c r="G453" s="449" t="str">
        <f>G446</f>
        <v>30/09/2017</v>
      </c>
      <c r="H453" s="449" t="str">
        <f>H446</f>
        <v xml:space="preserve">        01/01/2017</v>
      </c>
    </row>
    <row r="454" spans="1:8" ht="19.5" hidden="1" customHeight="1">
      <c r="A454" s="614"/>
      <c r="B454" s="614"/>
      <c r="C454" s="614"/>
      <c r="D454" s="614"/>
      <c r="G454" s="449" t="s">
        <v>30</v>
      </c>
      <c r="H454" s="449" t="s">
        <v>30</v>
      </c>
    </row>
    <row r="455" spans="1:8" ht="21.75" hidden="1" customHeight="1">
      <c r="B455" s="449" t="s">
        <v>294</v>
      </c>
      <c r="G455" s="449">
        <f>+CĐKT!D74</f>
        <v>205294755801</v>
      </c>
      <c r="H455" s="449">
        <f>+CĐKT!E74</f>
        <v>221328738092</v>
      </c>
    </row>
    <row r="456" spans="1:8" ht="21.75" hidden="1" customHeight="1"/>
    <row r="457" spans="1:8" ht="19.5" hidden="1" customHeight="1">
      <c r="A457" s="614" t="s">
        <v>118</v>
      </c>
      <c r="B457" s="614" t="s">
        <v>278</v>
      </c>
      <c r="C457" s="614"/>
      <c r="D457" s="614"/>
      <c r="G457" s="449" t="str">
        <f>G453</f>
        <v>30/09/2017</v>
      </c>
      <c r="H457" s="449" t="s">
        <v>421</v>
      </c>
    </row>
    <row r="458" spans="1:8" ht="17.25" hidden="1" customHeight="1">
      <c r="A458" s="614"/>
      <c r="B458" s="614"/>
      <c r="C458" s="614"/>
      <c r="D458" s="614"/>
      <c r="G458" s="449" t="s">
        <v>30</v>
      </c>
      <c r="H458" s="449" t="s">
        <v>30</v>
      </c>
    </row>
    <row r="459" spans="1:8" ht="21.75" hidden="1" customHeight="1">
      <c r="B459" s="449" t="s">
        <v>278</v>
      </c>
      <c r="G459" s="449">
        <f>+CĐKT!D75</f>
        <v>108461155624</v>
      </c>
      <c r="H459" s="449">
        <f>+CĐKT!E75</f>
        <v>10436235185</v>
      </c>
    </row>
    <row r="460" spans="1:8" ht="21.75" customHeight="1"/>
    <row r="461" spans="1:8" s="464" customFormat="1" ht="19.5" customHeight="1">
      <c r="A461" s="632">
        <v>6</v>
      </c>
      <c r="B461" s="630" t="s">
        <v>5</v>
      </c>
      <c r="C461" s="618"/>
      <c r="D461" s="618"/>
      <c r="E461" s="516"/>
      <c r="F461" s="517"/>
      <c r="G461" s="504" t="str">
        <f>G402</f>
        <v>QUÍ III/2017</v>
      </c>
      <c r="H461" s="504" t="str">
        <f>H402</f>
        <v>QUÍ III/2016</v>
      </c>
    </row>
    <row r="462" spans="1:8" s="464" customFormat="1" ht="19.5" customHeight="1">
      <c r="A462" s="632"/>
      <c r="B462" s="631"/>
      <c r="C462" s="619"/>
      <c r="D462" s="619"/>
      <c r="E462" s="520"/>
      <c r="F462" s="521"/>
      <c r="G462" s="504" t="s">
        <v>30</v>
      </c>
      <c r="H462" s="504" t="s">
        <v>30</v>
      </c>
    </row>
    <row r="463" spans="1:8" ht="24" customHeight="1">
      <c r="A463" s="530"/>
      <c r="B463" s="651" t="s">
        <v>5</v>
      </c>
      <c r="C463" s="651"/>
      <c r="D463" s="651"/>
      <c r="E463" s="651"/>
      <c r="F463" s="651"/>
      <c r="G463" s="534">
        <v>3825915514</v>
      </c>
      <c r="H463" s="534">
        <v>4105454220</v>
      </c>
    </row>
    <row r="464" spans="1:8" ht="24" customHeight="1"/>
    <row r="465" spans="1:8" ht="18" customHeight="1"/>
    <row r="466" spans="1:8" ht="24.75" customHeight="1">
      <c r="A466" s="632">
        <v>7</v>
      </c>
      <c r="B466" s="630" t="s">
        <v>6</v>
      </c>
      <c r="C466" s="618"/>
      <c r="D466" s="618"/>
      <c r="E466" s="516"/>
      <c r="F466" s="517"/>
      <c r="G466" s="504" t="str">
        <f>G461</f>
        <v>QUÍ III/2017</v>
      </c>
      <c r="H466" s="504" t="str">
        <f>H461</f>
        <v>QUÍ III/2016</v>
      </c>
    </row>
    <row r="467" spans="1:8" ht="19.5" customHeight="1">
      <c r="A467" s="632"/>
      <c r="B467" s="631"/>
      <c r="C467" s="619"/>
      <c r="D467" s="619"/>
      <c r="E467" s="520"/>
      <c r="F467" s="521"/>
      <c r="G467" s="504" t="s">
        <v>30</v>
      </c>
      <c r="H467" s="504" t="s">
        <v>30</v>
      </c>
    </row>
    <row r="468" spans="1:8" ht="19.5" customHeight="1">
      <c r="A468" s="534"/>
      <c r="B468" s="568" t="s">
        <v>6</v>
      </c>
      <c r="C468" s="569"/>
      <c r="D468" s="569"/>
      <c r="E468" s="569"/>
      <c r="F468" s="570"/>
      <c r="G468" s="534">
        <f>BCKQKD!E21</f>
        <v>441728670</v>
      </c>
      <c r="H468" s="534">
        <f>+BCKQKD!F21</f>
        <v>428380442</v>
      </c>
    </row>
    <row r="469" spans="1:8" ht="19.5" customHeight="1"/>
    <row r="470" spans="1:8" s="464" customFormat="1" ht="19.5" customHeight="1">
      <c r="A470" s="632">
        <v>8</v>
      </c>
      <c r="B470" s="630" t="s">
        <v>296</v>
      </c>
      <c r="C470" s="618"/>
      <c r="D470" s="618"/>
      <c r="E470" s="516"/>
      <c r="F470" s="517"/>
      <c r="G470" s="504" t="str">
        <f>G466</f>
        <v>QUÍ III/2017</v>
      </c>
      <c r="H470" s="504" t="str">
        <f>H466</f>
        <v>QUÍ III/2016</v>
      </c>
    </row>
    <row r="471" spans="1:8" s="464" customFormat="1" ht="19.5" customHeight="1">
      <c r="A471" s="632"/>
      <c r="B471" s="631"/>
      <c r="C471" s="619"/>
      <c r="D471" s="619"/>
      <c r="E471" s="520"/>
      <c r="F471" s="521"/>
      <c r="G471" s="504" t="s">
        <v>30</v>
      </c>
      <c r="H471" s="504" t="s">
        <v>30</v>
      </c>
    </row>
    <row r="472" spans="1:8" ht="19.5" customHeight="1">
      <c r="A472" s="530"/>
      <c r="B472" s="531" t="s">
        <v>296</v>
      </c>
      <c r="C472" s="532"/>
      <c r="D472" s="532"/>
      <c r="E472" s="532"/>
      <c r="F472" s="533"/>
      <c r="G472" s="534">
        <v>-4895454</v>
      </c>
      <c r="H472" s="534">
        <v>18363639</v>
      </c>
    </row>
    <row r="473" spans="1:8" ht="15.75" customHeight="1"/>
    <row r="474" spans="1:8" ht="19.5" customHeight="1">
      <c r="A474" s="632">
        <v>9</v>
      </c>
      <c r="B474" s="630" t="s">
        <v>539</v>
      </c>
      <c r="C474" s="618"/>
      <c r="D474" s="618"/>
      <c r="E474" s="618"/>
      <c r="F474" s="517"/>
      <c r="G474" s="504" t="str">
        <f>G470</f>
        <v>QUÍ III/2017</v>
      </c>
      <c r="H474" s="504" t="str">
        <f>H470</f>
        <v>QUÍ III/2016</v>
      </c>
    </row>
    <row r="475" spans="1:8" ht="19.5" customHeight="1">
      <c r="A475" s="632"/>
      <c r="B475" s="631"/>
      <c r="C475" s="619"/>
      <c r="D475" s="619"/>
      <c r="E475" s="619"/>
      <c r="F475" s="521"/>
      <c r="G475" s="504" t="s">
        <v>30</v>
      </c>
      <c r="H475" s="504" t="s">
        <v>30</v>
      </c>
    </row>
    <row r="476" spans="1:8" ht="19.5" customHeight="1">
      <c r="A476" s="457"/>
      <c r="B476" s="505" t="s">
        <v>540</v>
      </c>
      <c r="C476" s="506"/>
      <c r="D476" s="506"/>
      <c r="E476" s="506"/>
      <c r="F476" s="507"/>
      <c r="G476" s="444">
        <v>8628192091</v>
      </c>
      <c r="H476" s="444">
        <v>6832140350</v>
      </c>
    </row>
    <row r="477" spans="1:8" ht="19.5" customHeight="1">
      <c r="A477" s="452"/>
      <c r="B477" s="508" t="s">
        <v>541</v>
      </c>
      <c r="C477" s="509"/>
      <c r="D477" s="509"/>
      <c r="E477" s="509"/>
      <c r="F477" s="510"/>
      <c r="G477" s="442">
        <v>1017330000</v>
      </c>
      <c r="H477" s="442">
        <v>27000000</v>
      </c>
    </row>
    <row r="478" spans="1:8" ht="19.5" customHeight="1">
      <c r="A478" s="452"/>
      <c r="B478" s="508" t="s">
        <v>542</v>
      </c>
      <c r="C478" s="509"/>
      <c r="D478" s="509"/>
      <c r="E478" s="509"/>
      <c r="F478" s="510"/>
      <c r="G478" s="442">
        <v>1510581780</v>
      </c>
      <c r="H478" s="442">
        <v>1582610531</v>
      </c>
    </row>
    <row r="479" spans="1:8" ht="19.5" customHeight="1">
      <c r="A479" s="452"/>
      <c r="B479" s="508" t="s">
        <v>543</v>
      </c>
      <c r="C479" s="509"/>
      <c r="D479" s="509"/>
      <c r="E479" s="509"/>
      <c r="F479" s="510"/>
      <c r="G479" s="442">
        <v>91132127078</v>
      </c>
      <c r="H479" s="442">
        <v>75849161237</v>
      </c>
    </row>
    <row r="480" spans="1:8" ht="19.5" customHeight="1">
      <c r="A480" s="452"/>
      <c r="B480" s="508" t="s">
        <v>544</v>
      </c>
      <c r="C480" s="509"/>
      <c r="D480" s="509"/>
      <c r="E480" s="509"/>
      <c r="F480" s="510"/>
      <c r="G480" s="442">
        <v>3158099714</v>
      </c>
      <c r="H480" s="442">
        <v>6014141</v>
      </c>
    </row>
    <row r="481" spans="1:8" s="464" customFormat="1" ht="19.5" customHeight="1">
      <c r="A481" s="545"/>
      <c r="B481" s="551" t="s">
        <v>258</v>
      </c>
      <c r="C481" s="552"/>
      <c r="D481" s="552"/>
      <c r="E481" s="552"/>
      <c r="F481" s="553"/>
      <c r="G481" s="455">
        <v>105446330663</v>
      </c>
      <c r="H481" s="455">
        <v>84296926259</v>
      </c>
    </row>
    <row r="482" spans="1:8" ht="0.75" customHeight="1">
      <c r="A482" s="459"/>
      <c r="B482" s="459"/>
      <c r="C482" s="459"/>
      <c r="D482" s="459"/>
      <c r="E482" s="459"/>
      <c r="F482" s="459"/>
      <c r="G482" s="459"/>
      <c r="H482" s="459"/>
    </row>
    <row r="483" spans="1:8" ht="25.5" customHeight="1">
      <c r="D483" s="573"/>
      <c r="E483" s="573"/>
      <c r="F483" s="573"/>
      <c r="G483" s="606" t="s">
        <v>578</v>
      </c>
      <c r="H483" s="606"/>
    </row>
    <row r="484" spans="1:8" ht="18" customHeight="1">
      <c r="D484" s="574"/>
      <c r="E484" s="574"/>
      <c r="F484" s="574"/>
      <c r="G484" s="607" t="s">
        <v>556</v>
      </c>
      <c r="H484" s="607"/>
    </row>
    <row r="485" spans="1:8" s="464" customFormat="1" ht="18.95" customHeight="1">
      <c r="B485" s="464" t="s">
        <v>26</v>
      </c>
      <c r="C485" s="614"/>
      <c r="D485" s="614"/>
      <c r="E485" s="464" t="s">
        <v>551</v>
      </c>
      <c r="G485" s="607" t="s">
        <v>24</v>
      </c>
      <c r="H485" s="607"/>
    </row>
    <row r="486" spans="1:8" ht="15.75" customHeight="1"/>
    <row r="487" spans="1:8" ht="18.95" customHeight="1"/>
    <row r="488" spans="1:8" ht="18.95" customHeight="1"/>
    <row r="489" spans="1:8" ht="18.95" customHeight="1"/>
    <row r="490" spans="1:8" s="464" customFormat="1" ht="18" customHeight="1">
      <c r="B490" s="464" t="s">
        <v>1</v>
      </c>
      <c r="C490" s="614"/>
      <c r="D490" s="614"/>
      <c r="E490" s="464" t="s">
        <v>27</v>
      </c>
      <c r="G490" s="607" t="s">
        <v>402</v>
      </c>
      <c r="H490" s="607"/>
    </row>
    <row r="491" spans="1:8" ht="18.95" customHeight="1"/>
    <row r="492" spans="1:8" ht="18.95" customHeight="1"/>
    <row r="493" spans="1:8" ht="18.95" customHeight="1"/>
    <row r="494" spans="1:8" ht="21" customHeight="1"/>
    <row r="495" spans="1:8" ht="18" customHeight="1"/>
    <row r="496" spans="1:8" ht="19.5" customHeight="1"/>
    <row r="497" ht="16.5" customHeight="1"/>
  </sheetData>
  <mergeCells count="148">
    <mergeCell ref="G1:H1"/>
    <mergeCell ref="G2:H2"/>
    <mergeCell ref="A6:H6"/>
    <mergeCell ref="A8:H8"/>
    <mergeCell ref="A218:A219"/>
    <mergeCell ref="A229:A230"/>
    <mergeCell ref="B86:C87"/>
    <mergeCell ref="D86:D87"/>
    <mergeCell ref="B208:C209"/>
    <mergeCell ref="D208:D209"/>
    <mergeCell ref="B212:C213"/>
    <mergeCell ref="D212:D213"/>
    <mergeCell ref="B179:E179"/>
    <mergeCell ref="B180:E180"/>
    <mergeCell ref="B165:E165"/>
    <mergeCell ref="A208:A209"/>
    <mergeCell ref="B169:E169"/>
    <mergeCell ref="B170:E170"/>
    <mergeCell ref="B171:E171"/>
    <mergeCell ref="A216:D216"/>
    <mergeCell ref="B176:E176"/>
    <mergeCell ref="B164:E164"/>
    <mergeCell ref="B166:E166"/>
    <mergeCell ref="B167:E167"/>
    <mergeCell ref="B168:E168"/>
    <mergeCell ref="B178:E178"/>
    <mergeCell ref="A212:A213"/>
    <mergeCell ref="B172:E172"/>
    <mergeCell ref="A474:A475"/>
    <mergeCell ref="A434:A435"/>
    <mergeCell ref="B446:C447"/>
    <mergeCell ref="B466:D467"/>
    <mergeCell ref="A466:A467"/>
    <mergeCell ref="A441:D441"/>
    <mergeCell ref="A245:A246"/>
    <mergeCell ref="D377:D378"/>
    <mergeCell ref="A292:D292"/>
    <mergeCell ref="D245:D246"/>
    <mergeCell ref="A293:A294"/>
    <mergeCell ref="A299:A300"/>
    <mergeCell ref="C285:C286"/>
    <mergeCell ref="D285:D286"/>
    <mergeCell ref="B377:C378"/>
    <mergeCell ref="B245:C246"/>
    <mergeCell ref="B293:B294"/>
    <mergeCell ref="C293:C294"/>
    <mergeCell ref="B474:D475"/>
    <mergeCell ref="E474:E475"/>
    <mergeCell ref="A470:A471"/>
    <mergeCell ref="B470:D471"/>
    <mergeCell ref="A453:A454"/>
    <mergeCell ref="B463:F463"/>
    <mergeCell ref="B453:D454"/>
    <mergeCell ref="A397:A398"/>
    <mergeCell ref="A430:A431"/>
    <mergeCell ref="B430:D431"/>
    <mergeCell ref="B424:D425"/>
    <mergeCell ref="A428:D428"/>
    <mergeCell ref="A412:A413"/>
    <mergeCell ref="B420:D421"/>
    <mergeCell ref="A457:A458"/>
    <mergeCell ref="B457:D458"/>
    <mergeCell ref="B448:C448"/>
    <mergeCell ref="A446:A447"/>
    <mergeCell ref="A461:A462"/>
    <mergeCell ref="D446:D447"/>
    <mergeCell ref="B461:D462"/>
    <mergeCell ref="B434:D435"/>
    <mergeCell ref="B402:E403"/>
    <mergeCell ref="A424:A425"/>
    <mergeCell ref="A451:D451"/>
    <mergeCell ref="A420:A421"/>
    <mergeCell ref="A221:D221"/>
    <mergeCell ref="A377:A378"/>
    <mergeCell ref="A285:A286"/>
    <mergeCell ref="B229:C230"/>
    <mergeCell ref="B383:F383"/>
    <mergeCell ref="B234:F234"/>
    <mergeCell ref="B239:C239"/>
    <mergeCell ref="A227:D227"/>
    <mergeCell ref="B223:B224"/>
    <mergeCell ref="B241:C241"/>
    <mergeCell ref="A223:A224"/>
    <mergeCell ref="B232:F232"/>
    <mergeCell ref="E223:F223"/>
    <mergeCell ref="B233:F233"/>
    <mergeCell ref="B244:C244"/>
    <mergeCell ref="B242:C242"/>
    <mergeCell ref="A297:D297"/>
    <mergeCell ref="A281:A282"/>
    <mergeCell ref="B380:F380"/>
    <mergeCell ref="B391:D392"/>
    <mergeCell ref="B382:F382"/>
    <mergeCell ref="A387:A388"/>
    <mergeCell ref="A391:A392"/>
    <mergeCell ref="A402:A403"/>
    <mergeCell ref="A416:A417"/>
    <mergeCell ref="B416:D417"/>
    <mergeCell ref="B412:D413"/>
    <mergeCell ref="B387:B388"/>
    <mergeCell ref="C387:C388"/>
    <mergeCell ref="B385:F385"/>
    <mergeCell ref="B397:D398"/>
    <mergeCell ref="G5:H5"/>
    <mergeCell ref="G162:G163"/>
    <mergeCell ref="H162:H163"/>
    <mergeCell ref="B10:D11"/>
    <mergeCell ref="A98:D98"/>
    <mergeCell ref="F27:H27"/>
    <mergeCell ref="A10:A11"/>
    <mergeCell ref="B72:C73"/>
    <mergeCell ref="A25:D25"/>
    <mergeCell ref="A7:H7"/>
    <mergeCell ref="A67:A68"/>
    <mergeCell ref="G86:H86"/>
    <mergeCell ref="E87:F87"/>
    <mergeCell ref="A72:A73"/>
    <mergeCell ref="G87:H87"/>
    <mergeCell ref="F162:F163"/>
    <mergeCell ref="A86:A87"/>
    <mergeCell ref="E86:F86"/>
    <mergeCell ref="B162:E163"/>
    <mergeCell ref="A162:A163"/>
    <mergeCell ref="B67:F68"/>
    <mergeCell ref="G483:H483"/>
    <mergeCell ref="G484:H484"/>
    <mergeCell ref="B173:E173"/>
    <mergeCell ref="B174:E174"/>
    <mergeCell ref="B175:E175"/>
    <mergeCell ref="B231:F231"/>
    <mergeCell ref="G223:H223"/>
    <mergeCell ref="C490:D490"/>
    <mergeCell ref="G490:H490"/>
    <mergeCell ref="C485:D485"/>
    <mergeCell ref="E245:E246"/>
    <mergeCell ref="F245:F246"/>
    <mergeCell ref="G245:G246"/>
    <mergeCell ref="H245:H246"/>
    <mergeCell ref="G485:H485"/>
    <mergeCell ref="B177:E177"/>
    <mergeCell ref="D387:D388"/>
    <mergeCell ref="B381:F381"/>
    <mergeCell ref="D293:D294"/>
    <mergeCell ref="B299:E300"/>
    <mergeCell ref="B285:B286"/>
    <mergeCell ref="B379:F379"/>
    <mergeCell ref="B218:C219"/>
    <mergeCell ref="D218:D219"/>
  </mergeCells>
  <phoneticPr fontId="0" type="noConversion"/>
  <pageMargins left="0.44" right="0.2" top="0.28999999999999998" bottom="0.3" header="0.28999999999999998" footer="0.18"/>
  <pageSetup scale="97" firstPageNumber="8" orientation="portrait" useFirstPageNumber="1" r:id="rId1"/>
  <headerFooter alignWithMargins="0">
    <oddFooter>&amp;C 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topLeftCell="A19" workbookViewId="0">
      <selection activeCell="F36" sqref="F36"/>
    </sheetView>
  </sheetViews>
  <sheetFormatPr defaultRowHeight="15"/>
  <cols>
    <col min="2" max="2" width="42.125" customWidth="1"/>
    <col min="3" max="3" width="17.75" customWidth="1"/>
    <col min="5" max="6" width="14.125" customWidth="1"/>
    <col min="7" max="7" width="16.125" customWidth="1"/>
    <col min="8" max="8" width="14.125" customWidth="1"/>
  </cols>
  <sheetData>
    <row r="1" spans="1:8">
      <c r="A1" s="663">
        <v>2</v>
      </c>
      <c r="B1" s="663" t="s">
        <v>495</v>
      </c>
      <c r="C1" s="659" t="s">
        <v>496</v>
      </c>
      <c r="D1" s="659"/>
      <c r="E1" s="659"/>
      <c r="F1" s="660" t="s">
        <v>430</v>
      </c>
      <c r="G1" s="661"/>
      <c r="H1" s="662"/>
    </row>
    <row r="2" spans="1:8" ht="28.5">
      <c r="A2" s="664"/>
      <c r="B2" s="664"/>
      <c r="C2" s="362" t="s">
        <v>497</v>
      </c>
      <c r="D2" s="362" t="s">
        <v>498</v>
      </c>
      <c r="E2" s="362" t="s">
        <v>499</v>
      </c>
      <c r="F2" s="362" t="s">
        <v>497</v>
      </c>
      <c r="G2" s="362" t="s">
        <v>498</v>
      </c>
      <c r="H2" s="362" t="s">
        <v>499</v>
      </c>
    </row>
    <row r="3" spans="1:8">
      <c r="A3" s="579" t="s">
        <v>486</v>
      </c>
      <c r="B3" s="469" t="s">
        <v>494</v>
      </c>
      <c r="C3" s="579"/>
      <c r="D3" s="579"/>
      <c r="E3" s="579"/>
      <c r="F3" s="579"/>
      <c r="G3" s="470"/>
      <c r="H3" s="470"/>
    </row>
    <row r="4" spans="1:8">
      <c r="A4" s="579" t="s">
        <v>487</v>
      </c>
      <c r="B4" s="469" t="s">
        <v>488</v>
      </c>
      <c r="C4" s="579"/>
      <c r="D4" s="579"/>
      <c r="E4" s="579"/>
      <c r="F4" s="579"/>
      <c r="G4" s="470"/>
      <c r="H4" s="470"/>
    </row>
    <row r="5" spans="1:8">
      <c r="A5" s="579" t="s">
        <v>489</v>
      </c>
      <c r="B5" s="469" t="s">
        <v>490</v>
      </c>
      <c r="C5" s="579"/>
      <c r="D5" s="579"/>
      <c r="E5" s="579"/>
      <c r="F5" s="579"/>
      <c r="G5" s="470"/>
      <c r="H5" s="470"/>
    </row>
    <row r="6" spans="1:8">
      <c r="A6" s="471"/>
      <c r="B6" s="472" t="s">
        <v>491</v>
      </c>
      <c r="C6" s="473">
        <v>98534333333</v>
      </c>
      <c r="D6" s="473"/>
      <c r="E6" s="473">
        <v>98534333333</v>
      </c>
      <c r="F6" s="473">
        <v>77985833333</v>
      </c>
      <c r="G6" s="473"/>
      <c r="H6" s="473">
        <v>77985833333</v>
      </c>
    </row>
    <row r="7" spans="1:8">
      <c r="A7" s="474"/>
      <c r="B7" s="475" t="s">
        <v>492</v>
      </c>
      <c r="C7" s="371">
        <v>927046465</v>
      </c>
      <c r="D7" s="371">
        <v>0</v>
      </c>
      <c r="E7" s="371">
        <v>927046465</v>
      </c>
      <c r="F7" s="371">
        <v>12209858035</v>
      </c>
      <c r="G7" s="371">
        <v>0</v>
      </c>
      <c r="H7" s="371">
        <v>12209858035</v>
      </c>
    </row>
    <row r="8" spans="1:8">
      <c r="A8" s="476"/>
      <c r="B8" s="477" t="s">
        <v>493</v>
      </c>
      <c r="C8" s="371">
        <v>7431218035</v>
      </c>
      <c r="D8" s="478">
        <v>0</v>
      </c>
      <c r="E8" s="478">
        <v>7431218035</v>
      </c>
      <c r="F8" s="478">
        <v>2721360000</v>
      </c>
      <c r="G8" s="478"/>
      <c r="H8" s="478">
        <v>2721360000</v>
      </c>
    </row>
    <row r="9" spans="1:8">
      <c r="A9" s="479"/>
      <c r="B9" s="479"/>
      <c r="C9" s="479"/>
      <c r="D9" s="580"/>
      <c r="E9" s="580"/>
      <c r="F9" s="580"/>
      <c r="G9" s="580"/>
      <c r="H9" s="580"/>
    </row>
    <row r="10" spans="1:8">
      <c r="A10" s="480" t="s">
        <v>602</v>
      </c>
      <c r="B10" s="480"/>
      <c r="C10" s="481"/>
      <c r="D10" s="580"/>
      <c r="E10" s="580"/>
      <c r="F10" s="580"/>
      <c r="G10" s="580"/>
      <c r="H10" s="580"/>
    </row>
    <row r="11" spans="1:8">
      <c r="A11" s="482"/>
      <c r="B11" s="482"/>
      <c r="C11" s="483"/>
      <c r="D11" s="580"/>
      <c r="E11" s="580"/>
      <c r="F11" s="580"/>
      <c r="G11" s="580"/>
      <c r="H11" s="481"/>
    </row>
    <row r="12" spans="1:8" ht="57">
      <c r="A12" s="469"/>
      <c r="B12" s="484" t="s">
        <v>500</v>
      </c>
      <c r="C12" s="485"/>
      <c r="D12" s="362" t="s">
        <v>501</v>
      </c>
      <c r="E12" s="469" t="s">
        <v>502</v>
      </c>
      <c r="F12" s="362" t="s">
        <v>549</v>
      </c>
      <c r="G12" s="469" t="s">
        <v>503</v>
      </c>
      <c r="H12" s="486"/>
    </row>
    <row r="13" spans="1:8">
      <c r="A13" s="472"/>
      <c r="B13" s="472" t="s">
        <v>504</v>
      </c>
      <c r="C13" s="487"/>
      <c r="D13" s="473"/>
      <c r="E13" s="488">
        <v>0.51</v>
      </c>
      <c r="F13" s="488">
        <v>0.51</v>
      </c>
      <c r="G13" s="473">
        <v>31747500000</v>
      </c>
      <c r="H13" s="489"/>
    </row>
    <row r="14" spans="1:8">
      <c r="A14" s="490"/>
      <c r="B14" s="475" t="s">
        <v>505</v>
      </c>
      <c r="C14" s="491"/>
      <c r="D14" s="371"/>
      <c r="E14" s="492">
        <v>0.60219999999999996</v>
      </c>
      <c r="F14" s="492">
        <v>0.60219999999999996</v>
      </c>
      <c r="G14" s="371">
        <v>18950000000</v>
      </c>
      <c r="H14" s="489"/>
    </row>
    <row r="15" spans="1:8">
      <c r="A15" s="490"/>
      <c r="B15" s="493" t="s">
        <v>506</v>
      </c>
      <c r="C15" s="490"/>
      <c r="D15" s="491"/>
      <c r="E15" s="492">
        <v>0.51</v>
      </c>
      <c r="F15" s="492">
        <v>0.51</v>
      </c>
      <c r="G15" s="371">
        <v>11220000000</v>
      </c>
      <c r="H15" s="481"/>
    </row>
    <row r="16" spans="1:8">
      <c r="A16" s="490"/>
      <c r="B16" s="493" t="s">
        <v>603</v>
      </c>
      <c r="C16" s="490"/>
      <c r="D16" s="490"/>
      <c r="E16" s="492">
        <f>G16/30000000000</f>
        <v>0.63561111110000001</v>
      </c>
      <c r="F16" s="492">
        <v>0.63561111110000001</v>
      </c>
      <c r="G16" s="371">
        <v>19068333333</v>
      </c>
      <c r="H16" s="481"/>
    </row>
    <row r="17" spans="1:8">
      <c r="A17" s="490"/>
      <c r="B17" s="493" t="s">
        <v>604</v>
      </c>
      <c r="C17" s="490"/>
      <c r="D17" s="490"/>
      <c r="E17" s="492">
        <f>G17/20000000000</f>
        <v>0.87742500000000001</v>
      </c>
      <c r="F17" s="492">
        <v>0.87742500000000001</v>
      </c>
      <c r="G17" s="371">
        <v>17548500000</v>
      </c>
      <c r="H17" s="481"/>
    </row>
    <row r="18" spans="1:8" ht="15.75">
      <c r="A18" s="490"/>
      <c r="B18" s="421" t="s">
        <v>258</v>
      </c>
      <c r="C18" s="494"/>
      <c r="D18" s="495"/>
      <c r="E18" s="495"/>
      <c r="F18" s="495"/>
      <c r="G18" s="496">
        <f>SUM(G13:G17)</f>
        <v>98534333333</v>
      </c>
      <c r="H18" s="481"/>
    </row>
    <row r="19" spans="1:8">
      <c r="A19" s="480" t="s">
        <v>605</v>
      </c>
      <c r="B19" s="580"/>
      <c r="C19" s="580"/>
      <c r="D19" s="580"/>
      <c r="E19" s="580"/>
      <c r="F19" s="580"/>
      <c r="G19" s="580"/>
      <c r="H19" s="580"/>
    </row>
    <row r="20" spans="1:8">
      <c r="A20" s="580"/>
      <c r="B20" s="580"/>
      <c r="C20" s="580"/>
      <c r="D20" s="580"/>
      <c r="E20" s="580"/>
      <c r="F20" s="580"/>
      <c r="G20" s="580"/>
      <c r="H20" s="481"/>
    </row>
    <row r="21" spans="1:8" ht="57">
      <c r="A21" s="469"/>
      <c r="B21" s="484" t="s">
        <v>606</v>
      </c>
      <c r="C21" s="485"/>
      <c r="D21" s="497" t="s">
        <v>501</v>
      </c>
      <c r="E21" s="498" t="s">
        <v>502</v>
      </c>
      <c r="F21" s="497" t="s">
        <v>549</v>
      </c>
      <c r="G21" s="469" t="s">
        <v>503</v>
      </c>
      <c r="H21" s="486"/>
    </row>
    <row r="22" spans="1:8">
      <c r="A22" s="472"/>
      <c r="B22" s="493" t="s">
        <v>607</v>
      </c>
      <c r="C22" s="491"/>
      <c r="D22" s="499"/>
      <c r="E22" s="492"/>
      <c r="F22" s="492"/>
      <c r="G22" s="371">
        <v>927046465</v>
      </c>
      <c r="H22" s="489"/>
    </row>
    <row r="23" spans="1:8" ht="15.75">
      <c r="A23" s="490"/>
      <c r="B23" s="421" t="s">
        <v>258</v>
      </c>
      <c r="C23" s="494"/>
      <c r="D23" s="495"/>
      <c r="E23" s="495"/>
      <c r="F23" s="495"/>
      <c r="G23" s="496">
        <v>927046465</v>
      </c>
      <c r="H23" s="481"/>
    </row>
    <row r="24" spans="1:8" ht="15.75">
      <c r="A24" s="500"/>
      <c r="B24" s="468"/>
      <c r="C24" s="481"/>
      <c r="D24" s="481"/>
      <c r="E24" s="481"/>
      <c r="F24" s="481"/>
      <c r="G24" s="501"/>
      <c r="H24" s="481"/>
    </row>
    <row r="25" spans="1:8">
      <c r="A25" s="480" t="s">
        <v>608</v>
      </c>
      <c r="B25" s="580"/>
      <c r="C25" s="580"/>
      <c r="D25" s="580"/>
      <c r="E25" s="580"/>
      <c r="F25" s="580"/>
      <c r="G25" s="580"/>
      <c r="H25" s="580"/>
    </row>
    <row r="26" spans="1:8">
      <c r="A26" s="580"/>
      <c r="B26" s="580"/>
      <c r="C26" s="580"/>
      <c r="D26" s="580"/>
      <c r="E26" s="580"/>
      <c r="F26" s="580"/>
      <c r="G26" s="580"/>
      <c r="H26" s="481"/>
    </row>
    <row r="27" spans="1:8" ht="57">
      <c r="A27" s="469"/>
      <c r="B27" s="484" t="s">
        <v>609</v>
      </c>
      <c r="C27" s="485"/>
      <c r="D27" s="497" t="s">
        <v>501</v>
      </c>
      <c r="E27" s="498" t="s">
        <v>502</v>
      </c>
      <c r="F27" s="497" t="s">
        <v>549</v>
      </c>
      <c r="G27" s="469" t="s">
        <v>503</v>
      </c>
      <c r="H27" s="486"/>
    </row>
    <row r="28" spans="1:8">
      <c r="A28" s="472"/>
      <c r="B28" s="472" t="s">
        <v>610</v>
      </c>
      <c r="C28" s="487"/>
      <c r="D28" s="502"/>
      <c r="E28" s="503"/>
      <c r="F28" s="503"/>
      <c r="G28" s="371">
        <v>2721360000</v>
      </c>
      <c r="H28" s="489"/>
    </row>
    <row r="29" spans="1:8">
      <c r="A29" s="475"/>
      <c r="B29" s="475" t="s">
        <v>557</v>
      </c>
      <c r="C29" s="491"/>
      <c r="D29" s="499"/>
      <c r="E29" s="492"/>
      <c r="F29" s="492"/>
      <c r="G29" s="371">
        <v>3600000000</v>
      </c>
      <c r="H29" s="489"/>
    </row>
    <row r="30" spans="1:8">
      <c r="A30" s="475"/>
      <c r="B30" s="475" t="s">
        <v>507</v>
      </c>
      <c r="C30" s="491"/>
      <c r="D30" s="499"/>
      <c r="E30" s="492"/>
      <c r="F30" s="492"/>
      <c r="G30" s="371">
        <v>109858035</v>
      </c>
      <c r="H30" s="489"/>
    </row>
    <row r="31" spans="1:8">
      <c r="A31" s="475"/>
      <c r="B31" s="475" t="s">
        <v>611</v>
      </c>
      <c r="C31" s="491"/>
      <c r="D31" s="499"/>
      <c r="E31" s="492"/>
      <c r="F31" s="492"/>
      <c r="G31" s="371">
        <v>1000000000</v>
      </c>
      <c r="H31" s="489"/>
    </row>
    <row r="32" spans="1:8" ht="15.75">
      <c r="A32" s="490"/>
      <c r="B32" s="421" t="s">
        <v>258</v>
      </c>
      <c r="C32" s="494"/>
      <c r="D32" s="495"/>
      <c r="E32" s="495"/>
      <c r="F32" s="495"/>
      <c r="G32" s="496">
        <f>SUM(G28:G31)</f>
        <v>7431218035</v>
      </c>
      <c r="H32" s="481"/>
    </row>
  </sheetData>
  <mergeCells count="4">
    <mergeCell ref="A1:A2"/>
    <mergeCell ref="B1:B2"/>
    <mergeCell ref="C1:E1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H32"/>
  <sheetViews>
    <sheetView workbookViewId="0">
      <selection activeCell="A6" sqref="A6:H6"/>
    </sheetView>
  </sheetViews>
  <sheetFormatPr defaultRowHeight="15.75"/>
  <cols>
    <col min="1" max="1" width="3.375" style="399" customWidth="1"/>
    <col min="2" max="2" width="39.125" style="399" customWidth="1"/>
    <col min="3" max="3" width="16.125" style="399" customWidth="1"/>
    <col min="4" max="4" width="17.125" style="399" customWidth="1"/>
    <col min="5" max="5" width="15.75" style="399" customWidth="1"/>
    <col min="6" max="6" width="16.75" style="399" customWidth="1"/>
    <col min="7" max="7" width="16.25" style="399" customWidth="1"/>
    <col min="8" max="8" width="16.5" style="399" customWidth="1"/>
    <col min="9" max="16384" width="9" style="399"/>
  </cols>
  <sheetData>
    <row r="1" spans="1:8">
      <c r="A1" s="399" t="str">
        <f>'TSCD(trang11)'!A1</f>
        <v>CÔNG TY CỔ PHẦN LICOGI 13</v>
      </c>
      <c r="G1" s="581" t="str">
        <f>VCSH!R1</f>
        <v>BÁO CÁO TÀI CHÍNH</v>
      </c>
      <c r="H1" s="581"/>
    </row>
    <row r="2" spans="1:8">
      <c r="A2" s="399" t="str">
        <f>'TSCD(trang11)'!A2</f>
        <v>Đường Khuất Duy Tiến- Nhân Chính - Thanh Xuân - Hà nội</v>
      </c>
      <c r="G2" s="582" t="str">
        <f>VCSH!R2</f>
        <v>Quý III năm 2017</v>
      </c>
      <c r="H2" s="582"/>
    </row>
    <row r="3" spans="1:8">
      <c r="A3" s="399" t="str">
        <f>'TSCD(trang11)'!A3</f>
        <v>Tel: 04 3 5534 369                        Fax: 043 8 544 107</v>
      </c>
    </row>
    <row r="4" spans="1:8" ht="14.25" customHeight="1">
      <c r="G4" s="585" t="str">
        <f>'TSCD(trang11)'!F5</f>
        <v>Mẫu số B 09a - DN</v>
      </c>
      <c r="H4" s="585"/>
    </row>
    <row r="5" spans="1:8">
      <c r="A5" s="581" t="s">
        <v>18</v>
      </c>
      <c r="B5" s="581"/>
      <c r="C5" s="581"/>
      <c r="D5" s="581"/>
      <c r="E5" s="581"/>
      <c r="F5" s="581"/>
      <c r="G5" s="581"/>
      <c r="H5" s="581"/>
    </row>
    <row r="6" spans="1:8">
      <c r="A6" s="581" t="s">
        <v>594</v>
      </c>
      <c r="B6" s="581"/>
      <c r="C6" s="581"/>
      <c r="D6" s="581"/>
      <c r="E6" s="581"/>
      <c r="F6" s="581"/>
      <c r="G6" s="581"/>
      <c r="H6" s="581"/>
    </row>
    <row r="7" spans="1:8">
      <c r="A7" s="582" t="s">
        <v>182</v>
      </c>
      <c r="B7" s="582"/>
      <c r="C7" s="582"/>
      <c r="D7" s="582"/>
      <c r="E7" s="582"/>
      <c r="F7" s="582"/>
      <c r="G7" s="582"/>
      <c r="H7" s="582"/>
    </row>
    <row r="8" spans="1:8" s="407" customFormat="1">
      <c r="A8" s="599">
        <v>14</v>
      </c>
      <c r="B8" s="599" t="s">
        <v>520</v>
      </c>
      <c r="C8" s="596" t="s">
        <v>496</v>
      </c>
      <c r="D8" s="596"/>
      <c r="E8" s="596" t="s">
        <v>569</v>
      </c>
      <c r="F8" s="596"/>
      <c r="G8" s="596" t="s">
        <v>430</v>
      </c>
      <c r="H8" s="596"/>
    </row>
    <row r="9" spans="1:8" s="407" customFormat="1" ht="28.5" customHeight="1">
      <c r="A9" s="599"/>
      <c r="B9" s="599"/>
      <c r="C9" s="429" t="s">
        <v>503</v>
      </c>
      <c r="D9" s="429" t="s">
        <v>521</v>
      </c>
      <c r="E9" s="429" t="s">
        <v>522</v>
      </c>
      <c r="F9" s="429" t="s">
        <v>523</v>
      </c>
      <c r="G9" s="429" t="s">
        <v>503</v>
      </c>
      <c r="H9" s="429" t="s">
        <v>521</v>
      </c>
    </row>
    <row r="10" spans="1:8" s="407" customFormat="1" ht="16.5" customHeight="1">
      <c r="A10" s="417" t="s">
        <v>486</v>
      </c>
      <c r="B10" s="417" t="s">
        <v>269</v>
      </c>
      <c r="C10" s="417"/>
      <c r="D10" s="417"/>
      <c r="E10" s="417"/>
      <c r="F10" s="417"/>
      <c r="G10" s="417"/>
      <c r="H10" s="417"/>
    </row>
    <row r="11" spans="1:8" ht="15.75" customHeight="1">
      <c r="A11" s="401"/>
      <c r="B11" s="359" t="s">
        <v>246</v>
      </c>
      <c r="C11" s="403">
        <v>310048448791</v>
      </c>
      <c r="D11" s="403">
        <v>310048448791</v>
      </c>
      <c r="E11" s="403">
        <v>294360878464</v>
      </c>
      <c r="F11" s="403">
        <v>292257666779</v>
      </c>
      <c r="G11" s="403">
        <v>307945237106</v>
      </c>
      <c r="H11" s="403">
        <v>307945237106</v>
      </c>
    </row>
    <row r="12" spans="1:8" ht="15.75" customHeight="1">
      <c r="A12" s="401"/>
      <c r="B12" s="359" t="s">
        <v>247</v>
      </c>
      <c r="C12" s="403">
        <v>39904317013</v>
      </c>
      <c r="D12" s="403">
        <v>39904317013</v>
      </c>
      <c r="E12" s="403">
        <v>39904317013</v>
      </c>
      <c r="F12" s="403">
        <v>36328449000</v>
      </c>
      <c r="G12" s="403">
        <v>36328449000</v>
      </c>
      <c r="H12" s="403">
        <v>36328449000</v>
      </c>
    </row>
    <row r="13" spans="1:8" ht="15.75" customHeight="1">
      <c r="A13" s="401"/>
      <c r="B13" s="359" t="s">
        <v>398</v>
      </c>
      <c r="C13" s="403">
        <v>0</v>
      </c>
      <c r="D13" s="403">
        <v>0</v>
      </c>
      <c r="E13" s="403"/>
      <c r="F13" s="403">
        <v>10339791877</v>
      </c>
      <c r="G13" s="403">
        <v>10339791877</v>
      </c>
      <c r="H13" s="403">
        <v>10339791877</v>
      </c>
    </row>
    <row r="14" spans="1:8" s="436" customFormat="1" ht="15.75" customHeight="1">
      <c r="A14" s="430"/>
      <c r="B14" s="461" t="s">
        <v>591</v>
      </c>
      <c r="C14" s="403">
        <v>964106500</v>
      </c>
      <c r="D14" s="403">
        <v>964106500</v>
      </c>
      <c r="E14" s="424"/>
      <c r="F14" s="424">
        <v>1400000000</v>
      </c>
      <c r="G14" s="424">
        <v>2364106500</v>
      </c>
      <c r="H14" s="424">
        <v>2364106500</v>
      </c>
    </row>
    <row r="15" spans="1:8" s="436" customFormat="1" ht="15.75" customHeight="1">
      <c r="A15" s="430"/>
      <c r="B15" s="461" t="s">
        <v>592</v>
      </c>
      <c r="C15" s="403">
        <v>3500000000</v>
      </c>
      <c r="D15" s="424">
        <v>3500000000</v>
      </c>
      <c r="E15" s="424">
        <v>3500000000</v>
      </c>
      <c r="F15" s="424"/>
      <c r="G15" s="424"/>
      <c r="H15" s="424"/>
    </row>
    <row r="16" spans="1:8" s="436" customFormat="1" ht="15.75" customHeight="1">
      <c r="A16" s="430"/>
      <c r="B16" s="461" t="s">
        <v>583</v>
      </c>
      <c r="C16" s="403">
        <v>165689559</v>
      </c>
      <c r="D16" s="424">
        <v>165689559</v>
      </c>
      <c r="E16" s="424"/>
      <c r="F16" s="424">
        <v>497068677</v>
      </c>
      <c r="G16" s="424">
        <v>662758236</v>
      </c>
      <c r="H16" s="424">
        <v>662758236</v>
      </c>
    </row>
    <row r="17" spans="1:8" ht="15.75" customHeight="1">
      <c r="A17" s="400"/>
      <c r="B17" s="400" t="s">
        <v>295</v>
      </c>
      <c r="C17" s="403">
        <v>40028369739</v>
      </c>
      <c r="D17" s="424">
        <v>40028369739</v>
      </c>
      <c r="E17" s="424">
        <v>72722791830</v>
      </c>
      <c r="F17" s="424">
        <v>71973172967</v>
      </c>
      <c r="G17" s="424">
        <v>39278750876</v>
      </c>
      <c r="H17" s="424">
        <v>39278750876</v>
      </c>
    </row>
    <row r="18" spans="1:8" s="407" customFormat="1" ht="21" customHeight="1">
      <c r="A18" s="413"/>
      <c r="B18" s="413" t="s">
        <v>258</v>
      </c>
      <c r="C18" s="416">
        <v>394610931602</v>
      </c>
      <c r="D18" s="416">
        <v>394610931602</v>
      </c>
      <c r="E18" s="416">
        <v>410487987307</v>
      </c>
      <c r="F18" s="416">
        <v>412796149300</v>
      </c>
      <c r="G18" s="416">
        <v>396919093595</v>
      </c>
      <c r="H18" s="416">
        <v>396919093595</v>
      </c>
    </row>
    <row r="19" spans="1:8" ht="15" customHeight="1"/>
    <row r="20" spans="1:8" ht="11.25" customHeight="1">
      <c r="C20" s="402"/>
      <c r="D20" s="402"/>
      <c r="E20" s="402"/>
      <c r="F20" s="402"/>
      <c r="G20" s="402"/>
      <c r="H20" s="402"/>
    </row>
    <row r="21" spans="1:8" s="407" customFormat="1" ht="35.25" customHeight="1">
      <c r="A21" s="428" t="s">
        <v>487</v>
      </c>
      <c r="B21" s="428" t="s">
        <v>283</v>
      </c>
      <c r="C21" s="429" t="s">
        <v>503</v>
      </c>
      <c r="D21" s="429" t="s">
        <v>521</v>
      </c>
      <c r="E21" s="429" t="s">
        <v>522</v>
      </c>
      <c r="F21" s="429" t="s">
        <v>523</v>
      </c>
      <c r="G21" s="429" t="s">
        <v>503</v>
      </c>
      <c r="H21" s="429" t="s">
        <v>521</v>
      </c>
    </row>
    <row r="22" spans="1:8" s="449" customFormat="1" ht="16.5" customHeight="1">
      <c r="A22" s="457"/>
      <c r="B22" s="457" t="s">
        <v>246</v>
      </c>
      <c r="C22" s="444">
        <v>0</v>
      </c>
      <c r="D22" s="444">
        <v>0</v>
      </c>
      <c r="E22" s="444">
        <v>0</v>
      </c>
      <c r="F22" s="444">
        <v>195000000</v>
      </c>
      <c r="G22" s="444">
        <v>195000000</v>
      </c>
      <c r="H22" s="444">
        <v>195000000</v>
      </c>
    </row>
    <row r="23" spans="1:8" s="449" customFormat="1" ht="15.75" customHeight="1">
      <c r="A23" s="452"/>
      <c r="B23" s="446" t="s">
        <v>570</v>
      </c>
      <c r="C23" s="442">
        <v>443147250</v>
      </c>
      <c r="D23" s="442">
        <v>443147250</v>
      </c>
      <c r="E23" s="442"/>
      <c r="F23" s="442">
        <v>122850000</v>
      </c>
      <c r="G23" s="442">
        <v>565997250</v>
      </c>
      <c r="H23" s="442">
        <v>565997250</v>
      </c>
    </row>
    <row r="24" spans="1:8" s="449" customFormat="1">
      <c r="A24" s="451"/>
      <c r="B24" s="451" t="s">
        <v>564</v>
      </c>
      <c r="C24" s="445">
        <v>2264423931</v>
      </c>
      <c r="D24" s="445">
        <v>2264423931</v>
      </c>
      <c r="E24" s="445"/>
      <c r="F24" s="445"/>
      <c r="G24" s="445">
        <v>2264423931</v>
      </c>
      <c r="H24" s="445">
        <v>2264423931</v>
      </c>
    </row>
    <row r="25" spans="1:8" s="407" customFormat="1" ht="18.75" customHeight="1">
      <c r="A25" s="413"/>
      <c r="B25" s="413" t="s">
        <v>258</v>
      </c>
      <c r="C25" s="416">
        <v>2707571181</v>
      </c>
      <c r="D25" s="416">
        <v>2707571181</v>
      </c>
      <c r="E25" s="416">
        <v>0</v>
      </c>
      <c r="F25" s="416">
        <v>317850000</v>
      </c>
      <c r="G25" s="416">
        <v>3025421181</v>
      </c>
      <c r="H25" s="416">
        <v>3025421181</v>
      </c>
    </row>
    <row r="26" spans="1:8" ht="9.75" customHeight="1"/>
    <row r="27" spans="1:8" s="436" customFormat="1" hidden="1"/>
    <row r="28" spans="1:8" s="436" customFormat="1" hidden="1"/>
    <row r="29" spans="1:8" s="402" customFormat="1" ht="17.25" customHeight="1">
      <c r="A29" s="412"/>
      <c r="B29" s="412"/>
      <c r="C29" s="429" t="s">
        <v>503</v>
      </c>
      <c r="D29" s="429" t="s">
        <v>521</v>
      </c>
      <c r="E29" s="429" t="s">
        <v>522</v>
      </c>
      <c r="F29" s="429" t="s">
        <v>523</v>
      </c>
      <c r="G29" s="429" t="s">
        <v>503</v>
      </c>
      <c r="H29" s="429" t="s">
        <v>521</v>
      </c>
    </row>
    <row r="30" spans="1:8" s="407" customFormat="1" ht="18.75" customHeight="1">
      <c r="A30" s="413" t="s">
        <v>584</v>
      </c>
      <c r="B30" s="413" t="s">
        <v>583</v>
      </c>
      <c r="C30" s="413"/>
      <c r="D30" s="413"/>
      <c r="E30" s="413"/>
      <c r="F30" s="413"/>
      <c r="G30" s="413"/>
      <c r="H30" s="413"/>
    </row>
    <row r="31" spans="1:8" ht="18.75" customHeight="1">
      <c r="A31" s="412"/>
      <c r="B31" s="412" t="s">
        <v>564</v>
      </c>
      <c r="C31" s="414">
        <v>165689559</v>
      </c>
      <c r="D31" s="414">
        <v>165689559</v>
      </c>
      <c r="E31" s="414"/>
      <c r="F31" s="424">
        <v>497068677</v>
      </c>
      <c r="G31" s="414">
        <v>662758236</v>
      </c>
      <c r="H31" s="414">
        <v>662758236</v>
      </c>
    </row>
    <row r="32" spans="1:8" s="407" customFormat="1" ht="18.75" customHeight="1">
      <c r="A32" s="413"/>
      <c r="B32" s="413" t="s">
        <v>258</v>
      </c>
      <c r="C32" s="416">
        <v>165689559</v>
      </c>
      <c r="D32" s="416">
        <v>165689559</v>
      </c>
      <c r="E32" s="416">
        <v>0</v>
      </c>
      <c r="F32" s="416">
        <v>497068677</v>
      </c>
      <c r="G32" s="416">
        <v>662758236</v>
      </c>
      <c r="H32" s="416">
        <v>662758236</v>
      </c>
    </row>
  </sheetData>
  <mergeCells count="11">
    <mergeCell ref="A8:A9"/>
    <mergeCell ref="B8:B9"/>
    <mergeCell ref="A5:H5"/>
    <mergeCell ref="A6:H6"/>
    <mergeCell ref="A7:H7"/>
    <mergeCell ref="G1:H1"/>
    <mergeCell ref="G2:H2"/>
    <mergeCell ref="G4:H4"/>
    <mergeCell ref="C8:D8"/>
    <mergeCell ref="E8:F8"/>
    <mergeCell ref="G8:H8"/>
  </mergeCells>
  <phoneticPr fontId="109" type="noConversion"/>
  <pageMargins left="0.24" right="0.21" top="0.26" bottom="0.24" header="0.2" footer="0.2"/>
  <pageSetup paperSize="9" scale="95" orientation="landscape" r:id="rId1"/>
  <headerFooter alignWithMargins="0">
    <oddFooter>&amp;C14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G46"/>
  <sheetViews>
    <sheetView zoomScaleSheetLayoutView="100" workbookViewId="0">
      <pane xSplit="2" ySplit="10" topLeftCell="C37" activePane="bottomRight" state="frozen"/>
      <selection pane="topRight" activeCell="C1" sqref="C1"/>
      <selection pane="bottomLeft" activeCell="A11" sqref="A11"/>
      <selection pane="bottomRight" activeCell="D37" sqref="D37"/>
    </sheetView>
  </sheetViews>
  <sheetFormatPr defaultRowHeight="15.75"/>
  <cols>
    <col min="1" max="1" width="4" style="143" customWidth="1"/>
    <col min="2" max="2" width="34.75" style="143" customWidth="1"/>
    <col min="3" max="3" width="16.625" style="143" customWidth="1"/>
    <col min="4" max="4" width="16.25" style="143" customWidth="1"/>
    <col min="5" max="5" width="18" style="143" customWidth="1"/>
    <col min="6" max="6" width="17" style="143" customWidth="1"/>
    <col min="7" max="7" width="17.5" style="143" customWidth="1"/>
    <col min="8" max="16384" width="9" style="143"/>
  </cols>
  <sheetData>
    <row r="1" spans="1:7" s="188" customFormat="1" ht="17.100000000000001" customHeight="1">
      <c r="A1" s="585" t="s">
        <v>21</v>
      </c>
      <c r="B1" s="585"/>
      <c r="C1" s="585"/>
      <c r="D1" s="585"/>
      <c r="E1" s="585"/>
      <c r="F1" s="666" t="s">
        <v>7</v>
      </c>
      <c r="G1" s="666"/>
    </row>
    <row r="2" spans="1:7" s="188" customFormat="1" ht="17.100000000000001" customHeight="1">
      <c r="A2" s="372" t="s">
        <v>365</v>
      </c>
      <c r="B2" s="373"/>
      <c r="C2" s="374"/>
      <c r="D2" s="374"/>
      <c r="F2" s="431"/>
      <c r="G2" s="575" t="str">
        <f>CĐKT!D2</f>
        <v xml:space="preserve">  Quý III năm 2017</v>
      </c>
    </row>
    <row r="3" spans="1:7" s="188" customFormat="1" ht="17.100000000000001" customHeight="1">
      <c r="A3" s="375" t="s">
        <v>87</v>
      </c>
      <c r="B3" s="375"/>
      <c r="C3" s="184"/>
      <c r="D3" s="184"/>
      <c r="E3" s="184"/>
      <c r="F3" s="184"/>
      <c r="G3" s="374"/>
    </row>
    <row r="4" spans="1:7" s="188" customFormat="1" ht="6" customHeight="1">
      <c r="A4" s="576"/>
      <c r="C4" s="184"/>
      <c r="D4" s="184"/>
      <c r="E4" s="184"/>
      <c r="F4" s="184"/>
    </row>
    <row r="5" spans="1:7" s="188" customFormat="1" ht="13.5" customHeight="1">
      <c r="A5" s="376"/>
      <c r="B5" s="376"/>
      <c r="C5" s="376"/>
      <c r="D5" s="376"/>
      <c r="E5" s="376"/>
      <c r="F5" s="665" t="s">
        <v>88</v>
      </c>
      <c r="G5" s="665"/>
    </row>
    <row r="6" spans="1:7" s="188" customFormat="1" ht="20.100000000000001" customHeight="1">
      <c r="A6" s="581" t="s">
        <v>18</v>
      </c>
      <c r="B6" s="581"/>
      <c r="C6" s="581"/>
      <c r="D6" s="581"/>
      <c r="E6" s="581"/>
      <c r="F6" s="581"/>
      <c r="G6" s="581"/>
    </row>
    <row r="7" spans="1:7" s="188" customFormat="1" ht="18" customHeight="1">
      <c r="A7" s="582" t="str">
        <f>'11(Trang14)'!A6:H6</f>
        <v>Quý III năm 2017</v>
      </c>
      <c r="B7" s="582"/>
      <c r="C7" s="582"/>
      <c r="D7" s="582"/>
      <c r="E7" s="582"/>
      <c r="F7" s="582"/>
      <c r="G7" s="582"/>
    </row>
    <row r="8" spans="1:7" s="188" customFormat="1" ht="18" customHeight="1">
      <c r="A8" s="582" t="s">
        <v>182</v>
      </c>
      <c r="B8" s="582"/>
      <c r="C8" s="582"/>
      <c r="D8" s="582"/>
      <c r="E8" s="582"/>
      <c r="F8" s="582"/>
      <c r="G8" s="582"/>
    </row>
    <row r="9" spans="1:7" s="188" customFormat="1" ht="23.25" customHeight="1">
      <c r="A9" s="180">
        <v>6</v>
      </c>
      <c r="B9" s="192" t="s">
        <v>267</v>
      </c>
      <c r="C9" s="184"/>
      <c r="D9" s="184"/>
      <c r="E9" s="184"/>
      <c r="F9" s="184"/>
      <c r="G9" s="193"/>
    </row>
    <row r="10" spans="1:7" s="182" customFormat="1" ht="29.25" customHeight="1">
      <c r="A10" s="179"/>
      <c r="B10" s="2" t="s">
        <v>259</v>
      </c>
      <c r="C10" s="1" t="s">
        <v>209</v>
      </c>
      <c r="D10" s="1" t="s">
        <v>210</v>
      </c>
      <c r="E10" s="194" t="s">
        <v>107</v>
      </c>
      <c r="F10" s="194" t="s">
        <v>89</v>
      </c>
      <c r="G10" s="1" t="s">
        <v>258</v>
      </c>
    </row>
    <row r="11" spans="1:7" s="182" customFormat="1" ht="16.5" customHeight="1">
      <c r="A11" s="183"/>
      <c r="B11" s="453" t="s">
        <v>268</v>
      </c>
      <c r="C11" s="425"/>
      <c r="D11" s="425"/>
      <c r="E11" s="425"/>
      <c r="F11" s="425"/>
      <c r="G11" s="425"/>
    </row>
    <row r="12" spans="1:7" s="182" customFormat="1" ht="16.5" customHeight="1">
      <c r="A12" s="183"/>
      <c r="B12" s="410" t="s">
        <v>576</v>
      </c>
      <c r="C12" s="460">
        <v>137325246282</v>
      </c>
      <c r="D12" s="460">
        <v>6500486844</v>
      </c>
      <c r="E12" s="460">
        <v>9494878816</v>
      </c>
      <c r="F12" s="460">
        <v>522513923</v>
      </c>
      <c r="G12" s="460">
        <v>153843125865</v>
      </c>
    </row>
    <row r="13" spans="1:7" s="186" customFormat="1" ht="16.5" customHeight="1">
      <c r="A13" s="183"/>
      <c r="B13" s="195" t="s">
        <v>255</v>
      </c>
      <c r="C13" s="144"/>
      <c r="D13" s="144"/>
      <c r="E13" s="144"/>
      <c r="F13" s="144">
        <v>50000000</v>
      </c>
      <c r="G13" s="144">
        <v>50000000</v>
      </c>
    </row>
    <row r="14" spans="1:7" s="186" customFormat="1" ht="16.5" customHeight="1">
      <c r="A14" s="183"/>
      <c r="B14" s="195" t="s">
        <v>261</v>
      </c>
      <c r="C14" s="144"/>
      <c r="D14" s="144"/>
      <c r="E14" s="144"/>
      <c r="F14" s="144"/>
      <c r="G14" s="144">
        <v>0</v>
      </c>
    </row>
    <row r="15" spans="1:7" s="186" customFormat="1" ht="16.5" customHeight="1">
      <c r="A15" s="183"/>
      <c r="B15" s="196" t="s">
        <v>429</v>
      </c>
      <c r="C15" s="144"/>
      <c r="D15" s="144"/>
      <c r="E15" s="144"/>
      <c r="F15" s="144"/>
      <c r="G15" s="144">
        <v>0</v>
      </c>
    </row>
    <row r="16" spans="1:7" s="186" customFormat="1" ht="16.5" customHeight="1">
      <c r="A16" s="183"/>
      <c r="B16" s="196" t="s">
        <v>262</v>
      </c>
      <c r="C16" s="144"/>
      <c r="D16" s="144"/>
      <c r="E16" s="144"/>
      <c r="F16" s="144"/>
      <c r="G16" s="144">
        <v>0</v>
      </c>
    </row>
    <row r="17" spans="1:7" s="186" customFormat="1" ht="16.5" customHeight="1">
      <c r="A17" s="183"/>
      <c r="B17" s="195" t="s">
        <v>422</v>
      </c>
      <c r="C17" s="144"/>
      <c r="D17" s="144"/>
      <c r="E17" s="144"/>
      <c r="F17" s="144"/>
      <c r="G17" s="144">
        <v>0</v>
      </c>
    </row>
    <row r="18" spans="1:7" s="186" customFormat="1" ht="16.5" hidden="1" customHeight="1">
      <c r="A18" s="183"/>
      <c r="B18" s="195" t="s">
        <v>260</v>
      </c>
      <c r="C18" s="144"/>
      <c r="D18" s="144"/>
      <c r="E18" s="144"/>
      <c r="F18" s="144"/>
      <c r="G18" s="144">
        <v>0</v>
      </c>
    </row>
    <row r="19" spans="1:7" s="188" customFormat="1" ht="16.5" customHeight="1">
      <c r="A19" s="187"/>
      <c r="B19" s="195" t="s">
        <v>266</v>
      </c>
      <c r="C19" s="144"/>
      <c r="D19" s="144"/>
      <c r="E19" s="144"/>
      <c r="F19" s="144"/>
      <c r="G19" s="144">
        <v>0</v>
      </c>
    </row>
    <row r="20" spans="1:7" s="188" customFormat="1" ht="16.5" customHeight="1">
      <c r="A20" s="187"/>
      <c r="B20" s="196" t="s">
        <v>90</v>
      </c>
      <c r="C20" s="144"/>
      <c r="D20" s="144"/>
      <c r="E20" s="144"/>
      <c r="F20" s="144"/>
      <c r="G20" s="144">
        <v>0</v>
      </c>
    </row>
    <row r="21" spans="1:7" s="185" customFormat="1" ht="16.5" customHeight="1">
      <c r="A21" s="189"/>
      <c r="B21" s="195" t="s">
        <v>263</v>
      </c>
      <c r="C21" s="144"/>
      <c r="D21" s="144"/>
      <c r="E21" s="144"/>
      <c r="F21" s="144"/>
      <c r="G21" s="144">
        <v>0</v>
      </c>
    </row>
    <row r="22" spans="1:7" s="181" customFormat="1" ht="16.5" customHeight="1">
      <c r="A22" s="190"/>
      <c r="B22" s="467" t="s">
        <v>612</v>
      </c>
      <c r="C22" s="460">
        <v>137325246282</v>
      </c>
      <c r="D22" s="460">
        <v>6500486844</v>
      </c>
      <c r="E22" s="460">
        <v>9494878816</v>
      </c>
      <c r="F22" s="460">
        <v>572513923</v>
      </c>
      <c r="G22" s="460">
        <v>153893125865</v>
      </c>
    </row>
    <row r="23" spans="1:7" s="185" customFormat="1" ht="16.5" hidden="1" customHeight="1">
      <c r="A23" s="189"/>
      <c r="B23" s="195"/>
      <c r="C23" s="144"/>
      <c r="D23" s="458"/>
      <c r="E23" s="144"/>
      <c r="F23" s="144"/>
      <c r="G23" s="144">
        <v>0</v>
      </c>
    </row>
    <row r="24" spans="1:7" s="181" customFormat="1" ht="16.5" customHeight="1">
      <c r="A24" s="190"/>
      <c r="B24" s="456" t="s">
        <v>264</v>
      </c>
      <c r="C24" s="460"/>
      <c r="D24" s="460"/>
      <c r="E24" s="460"/>
      <c r="F24" s="460"/>
      <c r="G24" s="460"/>
    </row>
    <row r="25" spans="1:7" s="181" customFormat="1" ht="16.5" customHeight="1">
      <c r="A25" s="190"/>
      <c r="B25" s="410" t="s">
        <v>576</v>
      </c>
      <c r="C25" s="460">
        <v>15375558009</v>
      </c>
      <c r="D25" s="460">
        <v>5388013513</v>
      </c>
      <c r="E25" s="460">
        <v>7673487554</v>
      </c>
      <c r="F25" s="460">
        <v>498003311</v>
      </c>
      <c r="G25" s="460">
        <v>28935062387</v>
      </c>
    </row>
    <row r="26" spans="1:7" s="185" customFormat="1" ht="16.5" customHeight="1">
      <c r="A26" s="189"/>
      <c r="B26" s="195" t="s">
        <v>256</v>
      </c>
      <c r="C26" s="144">
        <v>3620850714</v>
      </c>
      <c r="D26" s="144">
        <v>208588749</v>
      </c>
      <c r="E26" s="144">
        <v>295340241</v>
      </c>
      <c r="F26" s="144">
        <v>16718040</v>
      </c>
      <c r="G26" s="144">
        <v>4141497744</v>
      </c>
    </row>
    <row r="27" spans="1:7" s="185" customFormat="1" ht="16.5" customHeight="1">
      <c r="A27" s="189"/>
      <c r="B27" s="196" t="s">
        <v>429</v>
      </c>
      <c r="C27" s="144"/>
      <c r="D27" s="144"/>
      <c r="E27" s="144"/>
      <c r="F27" s="144"/>
      <c r="G27" s="144">
        <v>0</v>
      </c>
    </row>
    <row r="28" spans="1:7" s="185" customFormat="1" ht="16.5" customHeight="1">
      <c r="A28" s="189"/>
      <c r="B28" s="195" t="s">
        <v>262</v>
      </c>
      <c r="C28" s="144"/>
      <c r="D28" s="144"/>
      <c r="E28" s="144"/>
      <c r="F28" s="144"/>
      <c r="G28" s="144">
        <v>0</v>
      </c>
    </row>
    <row r="29" spans="1:7" s="185" customFormat="1" ht="16.5" customHeight="1">
      <c r="A29" s="189"/>
      <c r="B29" s="196" t="s">
        <v>423</v>
      </c>
      <c r="C29" s="144"/>
      <c r="D29" s="144"/>
      <c r="E29" s="144"/>
      <c r="F29" s="144"/>
      <c r="G29" s="144">
        <v>0</v>
      </c>
    </row>
    <row r="30" spans="1:7" s="185" customFormat="1" ht="16.5" hidden="1" customHeight="1">
      <c r="A30" s="189"/>
      <c r="B30" s="195" t="s">
        <v>28</v>
      </c>
      <c r="C30" s="144"/>
      <c r="D30" s="144"/>
      <c r="E30" s="144"/>
      <c r="F30" s="144"/>
      <c r="G30" s="144">
        <v>0</v>
      </c>
    </row>
    <row r="31" spans="1:7" s="185" customFormat="1" ht="16.5" customHeight="1">
      <c r="A31" s="189"/>
      <c r="B31" s="195" t="s">
        <v>260</v>
      </c>
      <c r="C31" s="144"/>
      <c r="D31" s="144"/>
      <c r="E31" s="144"/>
      <c r="F31" s="144"/>
      <c r="G31" s="144">
        <v>0</v>
      </c>
    </row>
    <row r="32" spans="1:7" s="185" customFormat="1" ht="16.5" customHeight="1">
      <c r="A32" s="189"/>
      <c r="B32" s="195" t="s">
        <v>266</v>
      </c>
      <c r="C32" s="144"/>
      <c r="D32" s="144"/>
      <c r="E32" s="144"/>
      <c r="F32" s="144"/>
      <c r="G32" s="144">
        <v>0</v>
      </c>
    </row>
    <row r="33" spans="1:7" s="185" customFormat="1" ht="16.5" customHeight="1">
      <c r="A33" s="189"/>
      <c r="B33" s="196" t="s">
        <v>91</v>
      </c>
      <c r="C33" s="144"/>
      <c r="D33" s="144"/>
      <c r="E33" s="144"/>
      <c r="F33" s="144"/>
      <c r="G33" s="144">
        <v>0</v>
      </c>
    </row>
    <row r="34" spans="1:7" s="185" customFormat="1" ht="16.5" customHeight="1">
      <c r="A34" s="189"/>
      <c r="B34" s="195" t="s">
        <v>424</v>
      </c>
      <c r="C34" s="144"/>
      <c r="D34" s="144"/>
      <c r="E34" s="144"/>
      <c r="F34" s="144"/>
      <c r="G34" s="144">
        <v>0</v>
      </c>
    </row>
    <row r="35" spans="1:7" s="181" customFormat="1" ht="16.5" customHeight="1">
      <c r="A35" s="190"/>
      <c r="B35" s="467" t="s">
        <v>612</v>
      </c>
      <c r="C35" s="460">
        <v>18996408723</v>
      </c>
      <c r="D35" s="460">
        <v>5596602262</v>
      </c>
      <c r="E35" s="460">
        <v>7968827795</v>
      </c>
      <c r="F35" s="460">
        <v>514721351</v>
      </c>
      <c r="G35" s="460">
        <v>33076560131</v>
      </c>
    </row>
    <row r="36" spans="1:7" s="399" customFormat="1" ht="16.5" customHeight="1">
      <c r="B36" s="456" t="s">
        <v>265</v>
      </c>
      <c r="C36" s="460"/>
      <c r="D36" s="460"/>
      <c r="E36" s="460"/>
      <c r="F36" s="460"/>
      <c r="G36" s="460">
        <v>0</v>
      </c>
    </row>
    <row r="37" spans="1:7" s="191" customFormat="1" ht="16.5" customHeight="1">
      <c r="B37" s="462" t="s">
        <v>579</v>
      </c>
      <c r="C37" s="460">
        <v>121949688273</v>
      </c>
      <c r="D37" s="460">
        <v>1112473331</v>
      </c>
      <c r="E37" s="460">
        <v>1821391262</v>
      </c>
      <c r="F37" s="460">
        <v>24510612</v>
      </c>
      <c r="G37" s="460">
        <v>124908063478</v>
      </c>
    </row>
    <row r="38" spans="1:7" s="191" customFormat="1" ht="16.5" customHeight="1">
      <c r="B38" s="463" t="s">
        <v>613</v>
      </c>
      <c r="C38" s="454">
        <v>118328837559</v>
      </c>
      <c r="D38" s="454">
        <v>903884582</v>
      </c>
      <c r="E38" s="454">
        <v>1526051021</v>
      </c>
      <c r="F38" s="454">
        <v>57792572</v>
      </c>
      <c r="G38" s="454">
        <v>120816565734</v>
      </c>
    </row>
    <row r="40" spans="1:7">
      <c r="C40" s="377"/>
      <c r="D40" s="377"/>
      <c r="E40" s="377"/>
      <c r="F40" s="377"/>
      <c r="G40" s="377"/>
    </row>
    <row r="41" spans="1:7">
      <c r="G41" s="142"/>
    </row>
    <row r="42" spans="1:7">
      <c r="G42" s="142"/>
    </row>
    <row r="43" spans="1:7">
      <c r="G43" s="142"/>
    </row>
    <row r="44" spans="1:7">
      <c r="G44" s="142"/>
    </row>
    <row r="45" spans="1:7">
      <c r="G45" s="142"/>
    </row>
    <row r="46" spans="1:7">
      <c r="G46" s="142"/>
    </row>
  </sheetData>
  <mergeCells count="6">
    <mergeCell ref="A8:G8"/>
    <mergeCell ref="A1:E1"/>
    <mergeCell ref="F5:G5"/>
    <mergeCell ref="A6:G6"/>
    <mergeCell ref="A7:G7"/>
    <mergeCell ref="F1:G1"/>
  </mergeCells>
  <phoneticPr fontId="19" type="noConversion"/>
  <pageMargins left="0.46" right="0.26" top="0.31" bottom="0.19" header="0.24" footer="0.28999999999999998"/>
  <pageSetup scale="95" firstPageNumber="23" orientation="landscape" useFirstPageNumber="1" r:id="rId1"/>
  <headerFooter alignWithMargins="0">
    <oddFooter>&amp;C&amp;10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R60"/>
  <sheetViews>
    <sheetView zoomScaleSheetLayoutView="100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L82" sqref="L82"/>
    </sheetView>
  </sheetViews>
  <sheetFormatPr defaultRowHeight="12"/>
  <cols>
    <col min="1" max="1" width="3.75" style="379" customWidth="1"/>
    <col min="2" max="2" width="8" style="379" customWidth="1"/>
    <col min="3" max="3" width="7.875" style="379" customWidth="1"/>
    <col min="4" max="4" width="15.625" style="379" customWidth="1"/>
    <col min="5" max="5" width="0.25" style="379" hidden="1" customWidth="1"/>
    <col min="6" max="6" width="15.375" style="379" bestFit="1" customWidth="1"/>
    <col min="7" max="7" width="0.25" style="379" hidden="1" customWidth="1"/>
    <col min="8" max="8" width="15.25" style="379" customWidth="1"/>
    <col min="9" max="9" width="1.125" style="20" hidden="1" customWidth="1"/>
    <col min="10" max="10" width="15.875" style="379" customWidth="1"/>
    <col min="11" max="11" width="0.25" style="379" hidden="1" customWidth="1"/>
    <col min="12" max="12" width="14.25" style="379" customWidth="1"/>
    <col min="13" max="13" width="0.25" style="379" hidden="1" customWidth="1"/>
    <col min="14" max="14" width="14.375" style="379" bestFit="1" customWidth="1"/>
    <col min="15" max="15" width="0.25" style="379" hidden="1" customWidth="1"/>
    <col min="16" max="16" width="11.125" style="379" hidden="1" customWidth="1"/>
    <col min="17" max="17" width="5.25" style="379" hidden="1" customWidth="1"/>
    <col min="18" max="18" width="18.375" style="379" bestFit="1" customWidth="1"/>
    <col min="19" max="16384" width="9" style="379"/>
  </cols>
  <sheetData>
    <row r="1" spans="1:18" ht="16.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78" t="str">
        <f>'Thuyết minh'!G1</f>
        <v>BÁO CÁO TÀI CHÍNH</v>
      </c>
    </row>
    <row r="2" spans="1:18" ht="16.5" customHeight="1">
      <c r="A2" s="20" t="str">
        <f>'Thuyết minh'!A2</f>
        <v>Đường Khuất Duy Tiến- Nhân Chính - Thanh Xuân - Hà nội</v>
      </c>
      <c r="B2" s="19"/>
      <c r="C2" s="19"/>
      <c r="D2" s="19"/>
      <c r="E2" s="19"/>
      <c r="F2" s="19"/>
      <c r="G2" s="380"/>
      <c r="H2" s="20"/>
      <c r="J2" s="20"/>
      <c r="K2" s="20"/>
      <c r="L2" s="20"/>
      <c r="M2" s="20"/>
      <c r="N2" s="20"/>
      <c r="O2" s="20"/>
      <c r="P2" s="20"/>
      <c r="Q2" s="20"/>
      <c r="R2" s="381" t="str">
        <f>'Thuyết minh'!G2</f>
        <v>Quý III năm 2017</v>
      </c>
    </row>
    <row r="3" spans="1:18" ht="16.5" customHeight="1">
      <c r="A3" s="380" t="str">
        <f>'Thuyết minh'!A3</f>
        <v>Tel: 04 3 5534 369                        Fax: 043 8 544 107</v>
      </c>
      <c r="B3" s="20"/>
      <c r="C3" s="20"/>
      <c r="D3" s="20"/>
      <c r="E3" s="20"/>
      <c r="F3" s="20"/>
      <c r="G3" s="20"/>
      <c r="H3" s="20"/>
      <c r="J3" s="20"/>
      <c r="K3" s="20"/>
      <c r="L3" s="20"/>
      <c r="M3" s="20"/>
      <c r="N3" s="20"/>
      <c r="O3" s="20"/>
      <c r="P3" s="20"/>
      <c r="Q3" s="20"/>
      <c r="R3" s="577"/>
    </row>
    <row r="4" spans="1:18" s="20" customFormat="1" ht="20.25" customHeight="1">
      <c r="A4" s="667" t="str">
        <f>'Thuyết minh'!A6</f>
        <v>BẢN THUYẾT MINH BÁO CÁO TÀI CHÍNH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</row>
    <row r="5" spans="1:18" s="20" customFormat="1" ht="15" customHeight="1">
      <c r="A5" s="582" t="str">
        <f>'TSCD(trang11)'!A7</f>
        <v>Quý III năm 2017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</row>
    <row r="6" spans="1:18" s="20" customFormat="1" ht="15.75">
      <c r="A6" s="582" t="s">
        <v>182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</row>
    <row r="7" spans="1:18" s="18" customFormat="1" ht="17.25" customHeight="1">
      <c r="A7" s="21" t="s">
        <v>567</v>
      </c>
      <c r="B7" s="22" t="s">
        <v>273</v>
      </c>
    </row>
    <row r="8" spans="1:18" s="18" customFormat="1" ht="18" customHeight="1">
      <c r="A8" s="23" t="s">
        <v>568</v>
      </c>
      <c r="B8" s="17" t="s">
        <v>277</v>
      </c>
    </row>
    <row r="9" spans="1:18" s="18" customFormat="1" ht="18" customHeight="1">
      <c r="A9" s="23"/>
      <c r="B9" s="17"/>
      <c r="R9" s="18" t="s">
        <v>93</v>
      </c>
    </row>
    <row r="10" spans="1:18" s="18" customFormat="1" ht="42" customHeight="1">
      <c r="A10" s="668" t="s">
        <v>585</v>
      </c>
      <c r="B10" s="669"/>
      <c r="C10" s="670"/>
      <c r="D10" s="145" t="s">
        <v>133</v>
      </c>
      <c r="E10" s="145"/>
      <c r="F10" s="145" t="s">
        <v>134</v>
      </c>
      <c r="G10" s="145"/>
      <c r="H10" s="145" t="s">
        <v>135</v>
      </c>
      <c r="I10" s="145"/>
      <c r="J10" s="145" t="s">
        <v>136</v>
      </c>
      <c r="K10" s="145"/>
      <c r="L10" s="145" t="s">
        <v>137</v>
      </c>
      <c r="M10" s="145"/>
      <c r="N10" s="145" t="s">
        <v>138</v>
      </c>
      <c r="O10" s="145"/>
      <c r="P10" s="145" t="s">
        <v>139</v>
      </c>
      <c r="Q10" s="145"/>
      <c r="R10" s="145" t="s">
        <v>258</v>
      </c>
    </row>
    <row r="11" spans="1:18" s="18" customFormat="1" ht="6" hidden="1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8" s="17" customFormat="1" ht="18" hidden="1" customHeight="1">
      <c r="A12" s="150" t="s">
        <v>92</v>
      </c>
      <c r="B12" s="150"/>
      <c r="C12" s="150"/>
      <c r="D12" s="151">
        <v>60000000000</v>
      </c>
      <c r="E12" s="151">
        <v>0</v>
      </c>
      <c r="F12" s="151">
        <v>25713573000</v>
      </c>
      <c r="G12" s="151">
        <v>0</v>
      </c>
      <c r="H12" s="151">
        <v>0</v>
      </c>
      <c r="I12" s="151">
        <v>0</v>
      </c>
      <c r="J12" s="151">
        <v>19490897585</v>
      </c>
      <c r="K12" s="151">
        <v>0</v>
      </c>
      <c r="L12" s="151">
        <v>2496239230</v>
      </c>
      <c r="M12" s="151">
        <v>0</v>
      </c>
      <c r="N12" s="151">
        <v>1315592000</v>
      </c>
      <c r="O12" s="151">
        <v>0</v>
      </c>
      <c r="P12" s="151">
        <v>96821000</v>
      </c>
      <c r="Q12" s="151"/>
      <c r="R12" s="151">
        <f t="shared" ref="R12:R19" si="0">SUM(D12:P12)</f>
        <v>109113122815</v>
      </c>
    </row>
    <row r="13" spans="1:18" s="18" customFormat="1" ht="18" hidden="1" customHeight="1">
      <c r="A13" s="167" t="s">
        <v>306</v>
      </c>
      <c r="B13" s="168"/>
      <c r="C13" s="169"/>
      <c r="D13" s="161">
        <v>60000000000</v>
      </c>
      <c r="E13" s="161"/>
      <c r="F13" s="161">
        <v>16500572000</v>
      </c>
      <c r="G13" s="161"/>
      <c r="H13" s="161">
        <v>0</v>
      </c>
      <c r="I13" s="161"/>
      <c r="J13" s="161">
        <v>0</v>
      </c>
      <c r="K13" s="161"/>
      <c r="L13" s="161">
        <v>1501044458</v>
      </c>
      <c r="M13" s="161"/>
      <c r="N13" s="161">
        <v>725522000</v>
      </c>
      <c r="O13" s="161"/>
      <c r="P13" s="161">
        <v>0</v>
      </c>
      <c r="Q13" s="161"/>
      <c r="R13" s="161">
        <f t="shared" si="0"/>
        <v>78727138458</v>
      </c>
    </row>
    <row r="14" spans="1:18" s="18" customFormat="1" ht="18" hidden="1" customHeight="1">
      <c r="A14" s="170" t="s">
        <v>307</v>
      </c>
      <c r="B14" s="171"/>
      <c r="C14" s="172"/>
      <c r="D14" s="162">
        <v>0</v>
      </c>
      <c r="E14" s="162"/>
      <c r="F14" s="162">
        <v>0</v>
      </c>
      <c r="G14" s="162"/>
      <c r="H14" s="162">
        <v>0</v>
      </c>
      <c r="I14" s="163"/>
      <c r="J14" s="162">
        <v>24911773391</v>
      </c>
      <c r="K14" s="162"/>
      <c r="L14" s="162">
        <v>0</v>
      </c>
      <c r="M14" s="162"/>
      <c r="N14" s="162">
        <v>0</v>
      </c>
      <c r="O14" s="162"/>
      <c r="P14" s="162">
        <v>0</v>
      </c>
      <c r="Q14" s="162"/>
      <c r="R14" s="162">
        <f t="shared" si="0"/>
        <v>24911773391</v>
      </c>
    </row>
    <row r="15" spans="1:18" s="18" customFormat="1" ht="18" hidden="1" customHeight="1">
      <c r="A15" s="170" t="s">
        <v>289</v>
      </c>
      <c r="B15" s="171"/>
      <c r="C15" s="172"/>
      <c r="D15" s="162">
        <v>0</v>
      </c>
      <c r="E15" s="162"/>
      <c r="F15" s="162">
        <v>0</v>
      </c>
      <c r="G15" s="162"/>
      <c r="H15" s="162">
        <v>-6219526265</v>
      </c>
      <c r="I15" s="163"/>
      <c r="J15" s="162">
        <v>6644709669</v>
      </c>
      <c r="K15" s="162"/>
      <c r="L15" s="162">
        <v>0</v>
      </c>
      <c r="M15" s="162"/>
      <c r="N15" s="162">
        <v>0</v>
      </c>
      <c r="O15" s="162"/>
      <c r="P15" s="162">
        <v>0</v>
      </c>
      <c r="Q15" s="162"/>
      <c r="R15" s="162">
        <f t="shared" si="0"/>
        <v>425183404</v>
      </c>
    </row>
    <row r="16" spans="1:18" s="18" customFormat="1" ht="18" hidden="1" customHeight="1">
      <c r="A16" s="170" t="s">
        <v>308</v>
      </c>
      <c r="B16" s="171"/>
      <c r="C16" s="172"/>
      <c r="D16" s="162">
        <v>0</v>
      </c>
      <c r="E16" s="162"/>
      <c r="F16" s="162">
        <v>-24000000000</v>
      </c>
      <c r="G16" s="162"/>
      <c r="H16" s="162">
        <v>0</v>
      </c>
      <c r="I16" s="163"/>
      <c r="J16" s="162">
        <v>0</v>
      </c>
      <c r="K16" s="162"/>
      <c r="L16" s="162">
        <v>-50000000</v>
      </c>
      <c r="M16" s="162"/>
      <c r="N16" s="162">
        <v>0</v>
      </c>
      <c r="O16" s="162"/>
      <c r="P16" s="162">
        <v>0</v>
      </c>
      <c r="Q16" s="162"/>
      <c r="R16" s="162">
        <f t="shared" si="0"/>
        <v>-24050000000</v>
      </c>
    </row>
    <row r="17" spans="1:18" s="18" customFormat="1" ht="18" hidden="1" customHeight="1">
      <c r="A17" s="170" t="s">
        <v>114</v>
      </c>
      <c r="B17" s="171"/>
      <c r="C17" s="172"/>
      <c r="D17" s="162">
        <v>0</v>
      </c>
      <c r="E17" s="162"/>
      <c r="F17" s="162">
        <v>0</v>
      </c>
      <c r="G17" s="162"/>
      <c r="H17" s="162">
        <v>0</v>
      </c>
      <c r="I17" s="163"/>
      <c r="J17" s="162">
        <v>-3332505458</v>
      </c>
      <c r="K17" s="162"/>
      <c r="L17" s="162">
        <v>0</v>
      </c>
      <c r="M17" s="162"/>
      <c r="N17" s="162">
        <v>0</v>
      </c>
      <c r="O17" s="162"/>
      <c r="P17" s="162">
        <v>0</v>
      </c>
      <c r="Q17" s="162"/>
      <c r="R17" s="162">
        <f t="shared" si="0"/>
        <v>-3332505458</v>
      </c>
    </row>
    <row r="18" spans="1:18" s="18" customFormat="1" ht="18" hidden="1" customHeight="1">
      <c r="A18" s="170" t="s">
        <v>300</v>
      </c>
      <c r="B18" s="171"/>
      <c r="C18" s="172"/>
      <c r="D18" s="162">
        <v>0</v>
      </c>
      <c r="E18" s="162"/>
      <c r="F18" s="162">
        <v>0</v>
      </c>
      <c r="G18" s="162"/>
      <c r="H18" s="162">
        <v>0</v>
      </c>
      <c r="I18" s="163"/>
      <c r="J18" s="162">
        <v>-11462734320</v>
      </c>
      <c r="K18" s="162"/>
      <c r="L18" s="162">
        <v>0</v>
      </c>
      <c r="M18" s="162"/>
      <c r="N18" s="162">
        <v>0</v>
      </c>
      <c r="O18" s="162"/>
      <c r="P18" s="162">
        <v>0</v>
      </c>
      <c r="Q18" s="162"/>
      <c r="R18" s="162">
        <f t="shared" si="0"/>
        <v>-11462734320</v>
      </c>
    </row>
    <row r="19" spans="1:18" s="18" customFormat="1" ht="18" hidden="1" customHeight="1">
      <c r="A19" s="173" t="s">
        <v>60</v>
      </c>
      <c r="B19" s="174"/>
      <c r="C19" s="175"/>
      <c r="D19" s="164">
        <v>0</v>
      </c>
      <c r="E19" s="164"/>
      <c r="F19" s="164">
        <v>0</v>
      </c>
      <c r="G19" s="164"/>
      <c r="H19" s="164">
        <v>0</v>
      </c>
      <c r="I19" s="165"/>
      <c r="J19" s="164">
        <v>-9163280560</v>
      </c>
      <c r="K19" s="164"/>
      <c r="L19" s="164">
        <v>0</v>
      </c>
      <c r="M19" s="164"/>
      <c r="N19" s="164">
        <v>0</v>
      </c>
      <c r="O19" s="164"/>
      <c r="P19" s="164">
        <v>-96821000</v>
      </c>
      <c r="Q19" s="164"/>
      <c r="R19" s="164">
        <f t="shared" si="0"/>
        <v>-9260101560</v>
      </c>
    </row>
    <row r="20" spans="1:18" s="18" customFormat="1" ht="6" hidden="1" customHeight="1">
      <c r="A20" s="157"/>
      <c r="B20" s="155"/>
      <c r="C20" s="156"/>
      <c r="D20" s="147"/>
      <c r="E20" s="147"/>
      <c r="F20" s="152"/>
      <c r="G20" s="152"/>
      <c r="H20" s="147"/>
      <c r="I20" s="147"/>
      <c r="J20" s="152"/>
      <c r="K20" s="152"/>
      <c r="L20" s="152"/>
      <c r="M20" s="152"/>
      <c r="N20" s="152"/>
      <c r="O20" s="152"/>
      <c r="P20" s="152"/>
      <c r="Q20" s="152"/>
      <c r="R20" s="151"/>
    </row>
    <row r="21" spans="1:18" s="17" customFormat="1" ht="18" hidden="1" customHeight="1">
      <c r="A21" s="158" t="s">
        <v>370</v>
      </c>
      <c r="B21" s="159"/>
      <c r="C21" s="160"/>
      <c r="D21" s="151">
        <f>SUM(D12:D19)</f>
        <v>120000000000</v>
      </c>
      <c r="E21" s="151">
        <f>SUM(E12:E19)</f>
        <v>0</v>
      </c>
      <c r="F21" s="151">
        <f>SUM(F12:F19)</f>
        <v>18214145000</v>
      </c>
      <c r="G21" s="151">
        <f>SUM(G12:G19)</f>
        <v>0</v>
      </c>
      <c r="H21" s="151">
        <v>-12033675335</v>
      </c>
      <c r="I21" s="151">
        <v>0</v>
      </c>
      <c r="J21" s="151">
        <v>22601319636</v>
      </c>
      <c r="K21" s="151">
        <v>0</v>
      </c>
      <c r="L21" s="151">
        <v>6995425631</v>
      </c>
      <c r="M21" s="151">
        <v>0</v>
      </c>
      <c r="N21" s="151">
        <v>4357733670</v>
      </c>
      <c r="O21" s="151">
        <v>0</v>
      </c>
      <c r="P21" s="151">
        <v>0</v>
      </c>
      <c r="Q21" s="151">
        <v>0</v>
      </c>
      <c r="R21" s="151">
        <f>SUM(D21:N21)</f>
        <v>160134948602</v>
      </c>
    </row>
    <row r="22" spans="1:18" s="18" customFormat="1" ht="18" hidden="1" customHeight="1">
      <c r="A22" s="167" t="s">
        <v>270</v>
      </c>
      <c r="B22" s="168"/>
      <c r="C22" s="169"/>
      <c r="D22" s="161"/>
      <c r="E22" s="166"/>
      <c r="F22" s="161"/>
      <c r="G22" s="166"/>
      <c r="H22" s="161"/>
      <c r="I22" s="166"/>
      <c r="J22" s="161"/>
      <c r="K22" s="176"/>
      <c r="L22" s="161"/>
      <c r="M22" s="176"/>
      <c r="N22" s="161"/>
      <c r="O22" s="176"/>
      <c r="P22" s="161"/>
      <c r="Q22" s="176"/>
      <c r="R22" s="161">
        <v>0</v>
      </c>
    </row>
    <row r="23" spans="1:18" s="18" customFormat="1" ht="18" hidden="1" customHeight="1">
      <c r="A23" s="170" t="s">
        <v>287</v>
      </c>
      <c r="B23" s="171"/>
      <c r="C23" s="172"/>
      <c r="D23" s="162"/>
      <c r="E23" s="163"/>
      <c r="F23" s="162"/>
      <c r="G23" s="163"/>
      <c r="H23" s="162"/>
      <c r="I23" s="163"/>
      <c r="J23" s="162">
        <v>14412897010</v>
      </c>
      <c r="K23" s="177"/>
      <c r="L23" s="162"/>
      <c r="M23" s="177"/>
      <c r="N23" s="162"/>
      <c r="O23" s="177"/>
      <c r="P23" s="162"/>
      <c r="Q23" s="177"/>
      <c r="R23" s="162">
        <v>14412897010</v>
      </c>
    </row>
    <row r="24" spans="1:18" s="18" customFormat="1" ht="18" hidden="1" customHeight="1">
      <c r="A24" s="170" t="s">
        <v>289</v>
      </c>
      <c r="B24" s="171"/>
      <c r="C24" s="172"/>
      <c r="D24" s="162"/>
      <c r="E24" s="163"/>
      <c r="F24" s="162"/>
      <c r="G24" s="163"/>
      <c r="H24" s="162">
        <v>0</v>
      </c>
      <c r="I24" s="163"/>
      <c r="J24" s="162"/>
      <c r="K24" s="177"/>
      <c r="L24" s="162">
        <v>0</v>
      </c>
      <c r="M24" s="177"/>
      <c r="N24" s="162">
        <v>0</v>
      </c>
      <c r="O24" s="177"/>
      <c r="P24" s="162"/>
      <c r="Q24" s="177"/>
      <c r="R24" s="162">
        <v>0</v>
      </c>
    </row>
    <row r="25" spans="1:18" s="18" customFormat="1" ht="18" hidden="1" customHeight="1">
      <c r="A25" s="170" t="s">
        <v>271</v>
      </c>
      <c r="B25" s="171"/>
      <c r="C25" s="172"/>
      <c r="D25" s="162"/>
      <c r="E25" s="163"/>
      <c r="F25" s="162"/>
      <c r="G25" s="163"/>
      <c r="H25" s="162"/>
      <c r="I25" s="163"/>
      <c r="J25" s="162"/>
      <c r="K25" s="177"/>
      <c r="L25" s="162"/>
      <c r="M25" s="177"/>
      <c r="N25" s="162"/>
      <c r="O25" s="177"/>
      <c r="P25" s="162"/>
      <c r="Q25" s="177"/>
      <c r="R25" s="162">
        <v>0</v>
      </c>
    </row>
    <row r="26" spans="1:18" s="18" customFormat="1" ht="18" hidden="1" customHeight="1">
      <c r="A26" s="170" t="s">
        <v>114</v>
      </c>
      <c r="B26" s="171"/>
      <c r="C26" s="172"/>
      <c r="D26" s="162"/>
      <c r="E26" s="163"/>
      <c r="F26" s="162"/>
      <c r="G26" s="163"/>
      <c r="H26" s="162"/>
      <c r="I26" s="163"/>
      <c r="J26" s="162">
        <v>-4164125000</v>
      </c>
      <c r="K26" s="177"/>
      <c r="L26" s="399">
        <v>2142063000</v>
      </c>
      <c r="M26" s="177"/>
      <c r="N26" s="162">
        <v>1071031000</v>
      </c>
      <c r="O26" s="177"/>
      <c r="P26" s="162"/>
      <c r="Q26" s="177"/>
      <c r="R26" s="162">
        <v>-951031000</v>
      </c>
    </row>
    <row r="27" spans="1:18" s="18" customFormat="1" ht="18" hidden="1" customHeight="1">
      <c r="A27" s="170" t="s">
        <v>300</v>
      </c>
      <c r="B27" s="171"/>
      <c r="C27" s="172"/>
      <c r="D27" s="162"/>
      <c r="E27" s="163"/>
      <c r="F27" s="162"/>
      <c r="G27" s="163"/>
      <c r="H27" s="162"/>
      <c r="I27" s="163"/>
      <c r="J27" s="162">
        <v>-20014710200</v>
      </c>
      <c r="K27" s="177"/>
      <c r="L27" s="162"/>
      <c r="M27" s="177"/>
      <c r="N27" s="162"/>
      <c r="O27" s="177"/>
      <c r="P27" s="162"/>
      <c r="Q27" s="177"/>
      <c r="R27" s="162">
        <v>-20014710200</v>
      </c>
    </row>
    <row r="28" spans="1:18" s="18" customFormat="1" ht="18" hidden="1" customHeight="1">
      <c r="A28" s="173" t="s">
        <v>60</v>
      </c>
      <c r="B28" s="174"/>
      <c r="C28" s="175"/>
      <c r="D28" s="164"/>
      <c r="E28" s="165"/>
      <c r="F28" s="164"/>
      <c r="G28" s="165"/>
      <c r="H28" s="164"/>
      <c r="I28" s="165"/>
      <c r="J28" s="164">
        <v>0</v>
      </c>
      <c r="K28" s="178"/>
      <c r="L28" s="164">
        <v>-379589224</v>
      </c>
      <c r="M28" s="178"/>
      <c r="N28" s="164"/>
      <c r="O28" s="178"/>
      <c r="P28" s="164"/>
      <c r="Q28" s="178"/>
      <c r="R28" s="164">
        <v>-379589224</v>
      </c>
    </row>
    <row r="29" spans="1:18" s="18" customFormat="1" ht="29.25" hidden="1" customHeight="1">
      <c r="A29" s="150" t="s">
        <v>412</v>
      </c>
      <c r="B29" s="147"/>
      <c r="C29" s="147"/>
      <c r="D29" s="151">
        <f t="shared" ref="D29:Q29" si="1">SUM(D21:D28)</f>
        <v>120000000000</v>
      </c>
      <c r="E29" s="153">
        <f t="shared" si="1"/>
        <v>0</v>
      </c>
      <c r="F29" s="153">
        <f t="shared" si="1"/>
        <v>18214145000</v>
      </c>
      <c r="G29" s="153">
        <f t="shared" si="1"/>
        <v>0</v>
      </c>
      <c r="H29" s="153">
        <f>SUM(H21:H28)</f>
        <v>-12033675335</v>
      </c>
      <c r="I29" s="153">
        <f t="shared" si="1"/>
        <v>0</v>
      </c>
      <c r="J29" s="153">
        <v>22601319636</v>
      </c>
      <c r="K29" s="153">
        <f t="shared" si="1"/>
        <v>0</v>
      </c>
      <c r="L29" s="153">
        <v>6995425631</v>
      </c>
      <c r="M29" s="153">
        <f t="shared" si="1"/>
        <v>0</v>
      </c>
      <c r="N29" s="153">
        <v>4357733670</v>
      </c>
      <c r="O29" s="153">
        <f t="shared" si="1"/>
        <v>0</v>
      </c>
      <c r="P29" s="153">
        <f>SUM(P21:P28)</f>
        <v>0</v>
      </c>
      <c r="Q29" s="153">
        <f t="shared" si="1"/>
        <v>0</v>
      </c>
      <c r="R29" s="154">
        <f>SUM(D29:P29)</f>
        <v>160134948602</v>
      </c>
    </row>
    <row r="30" spans="1:18" s="18" customFormat="1" ht="15" hidden="1">
      <c r="A30" s="167" t="s">
        <v>270</v>
      </c>
      <c r="B30" s="168"/>
      <c r="C30" s="169"/>
      <c r="D30" s="161"/>
      <c r="E30" s="166"/>
      <c r="F30" s="161"/>
      <c r="G30" s="166"/>
      <c r="H30" s="161"/>
      <c r="I30" s="166"/>
      <c r="J30" s="161"/>
      <c r="K30" s="176"/>
      <c r="L30" s="161"/>
      <c r="M30" s="176"/>
      <c r="N30" s="161"/>
      <c r="O30" s="176"/>
      <c r="P30" s="161"/>
      <c r="Q30" s="176"/>
      <c r="R30" s="161">
        <f>SUM(D30:P30)</f>
        <v>0</v>
      </c>
    </row>
    <row r="31" spans="1:18" s="382" customFormat="1" ht="15" hidden="1">
      <c r="A31" s="170" t="s">
        <v>287</v>
      </c>
      <c r="B31" s="171"/>
      <c r="C31" s="172"/>
      <c r="D31" s="162"/>
      <c r="E31" s="163"/>
      <c r="F31" s="162"/>
      <c r="G31" s="163"/>
      <c r="H31" s="162"/>
      <c r="I31" s="163"/>
      <c r="J31" s="162">
        <v>1611930988</v>
      </c>
      <c r="K31" s="177"/>
      <c r="L31" s="162"/>
      <c r="M31" s="177"/>
      <c r="N31" s="162"/>
      <c r="O31" s="177"/>
      <c r="P31" s="162"/>
      <c r="Q31" s="177"/>
      <c r="R31" s="162">
        <f t="shared" ref="R31:R36" si="2">SUM(D31:P31)</f>
        <v>1611930988</v>
      </c>
    </row>
    <row r="32" spans="1:18" ht="15" hidden="1">
      <c r="A32" s="170" t="s">
        <v>289</v>
      </c>
      <c r="B32" s="171"/>
      <c r="C32" s="172"/>
      <c r="D32" s="162"/>
      <c r="E32" s="163"/>
      <c r="F32" s="162"/>
      <c r="G32" s="163"/>
      <c r="H32" s="162">
        <v>0</v>
      </c>
      <c r="I32" s="163"/>
      <c r="J32" s="162"/>
      <c r="K32" s="177"/>
      <c r="L32" s="162">
        <v>0</v>
      </c>
      <c r="M32" s="177"/>
      <c r="N32" s="162">
        <v>0</v>
      </c>
      <c r="O32" s="177"/>
      <c r="P32" s="162"/>
      <c r="Q32" s="177"/>
      <c r="R32" s="162">
        <f t="shared" si="2"/>
        <v>0</v>
      </c>
    </row>
    <row r="33" spans="1:18" ht="15" hidden="1">
      <c r="A33" s="170" t="s">
        <v>271</v>
      </c>
      <c r="B33" s="171"/>
      <c r="C33" s="172"/>
      <c r="D33" s="162"/>
      <c r="E33" s="163"/>
      <c r="F33" s="162"/>
      <c r="G33" s="163"/>
      <c r="H33" s="162"/>
      <c r="I33" s="163"/>
      <c r="J33" s="162"/>
      <c r="K33" s="177"/>
      <c r="L33" s="162"/>
      <c r="M33" s="177"/>
      <c r="N33" s="162"/>
      <c r="O33" s="177"/>
      <c r="P33" s="162"/>
      <c r="Q33" s="177"/>
      <c r="R33" s="162">
        <f t="shared" si="2"/>
        <v>0</v>
      </c>
    </row>
    <row r="34" spans="1:18" ht="15.75" hidden="1">
      <c r="A34" s="170" t="s">
        <v>114</v>
      </c>
      <c r="B34" s="171"/>
      <c r="C34" s="172"/>
      <c r="D34" s="162"/>
      <c r="E34" s="163"/>
      <c r="F34" s="162"/>
      <c r="G34" s="163"/>
      <c r="H34" s="162"/>
      <c r="I34" s="163"/>
      <c r="J34" s="162">
        <v>-1575658202</v>
      </c>
      <c r="K34" s="177"/>
      <c r="L34" s="399">
        <v>1050438801</v>
      </c>
      <c r="M34" s="177"/>
      <c r="N34" s="162">
        <v>525219401</v>
      </c>
      <c r="O34" s="177"/>
      <c r="P34" s="162"/>
      <c r="Q34" s="177"/>
      <c r="R34" s="162">
        <f>SUM(D34:P34)</f>
        <v>0</v>
      </c>
    </row>
    <row r="35" spans="1:18" ht="15" hidden="1">
      <c r="A35" s="170" t="s">
        <v>300</v>
      </c>
      <c r="B35" s="171"/>
      <c r="C35" s="172"/>
      <c r="D35" s="162"/>
      <c r="E35" s="163"/>
      <c r="F35" s="162"/>
      <c r="G35" s="163"/>
      <c r="H35" s="162"/>
      <c r="I35" s="163"/>
      <c r="J35" s="162">
        <v>-11136200000</v>
      </c>
      <c r="K35" s="177"/>
      <c r="L35" s="162"/>
      <c r="M35" s="177"/>
      <c r="N35" s="162"/>
      <c r="O35" s="177"/>
      <c r="P35" s="162"/>
      <c r="Q35" s="177"/>
      <c r="R35" s="162">
        <f>SUM(D35:P35)</f>
        <v>-11136200000</v>
      </c>
    </row>
    <row r="36" spans="1:18" ht="15" hidden="1">
      <c r="A36" s="173" t="s">
        <v>0</v>
      </c>
      <c r="B36" s="174"/>
      <c r="C36" s="175"/>
      <c r="D36" s="164"/>
      <c r="E36" s="165"/>
      <c r="F36" s="164"/>
      <c r="G36" s="165"/>
      <c r="H36" s="164"/>
      <c r="I36" s="165"/>
      <c r="J36" s="164">
        <v>-525219401</v>
      </c>
      <c r="K36" s="178"/>
      <c r="L36" s="164"/>
      <c r="M36" s="178"/>
      <c r="N36" s="164"/>
      <c r="O36" s="178"/>
      <c r="P36" s="164"/>
      <c r="Q36" s="178"/>
      <c r="R36" s="164">
        <f t="shared" si="2"/>
        <v>-525219401</v>
      </c>
    </row>
    <row r="37" spans="1:18" ht="15.75" hidden="1">
      <c r="A37" s="399" t="s">
        <v>60</v>
      </c>
      <c r="B37" s="399"/>
      <c r="C37" s="399"/>
      <c r="D37" s="399"/>
      <c r="E37" s="399"/>
      <c r="F37" s="399"/>
      <c r="G37" s="399"/>
      <c r="H37" s="399"/>
      <c r="I37" s="399"/>
      <c r="J37" s="399">
        <v>-1452559116</v>
      </c>
      <c r="K37" s="399"/>
      <c r="L37" s="399"/>
      <c r="M37" s="399"/>
      <c r="N37" s="399"/>
      <c r="O37" s="399"/>
      <c r="P37" s="399"/>
      <c r="Q37" s="399"/>
      <c r="R37" s="399">
        <f>SUM(D37:P37)</f>
        <v>-1452559116</v>
      </c>
    </row>
    <row r="38" spans="1:18" s="432" customFormat="1" ht="22.5" customHeight="1">
      <c r="A38" s="417" t="s">
        <v>558</v>
      </c>
      <c r="B38" s="426"/>
      <c r="C38" s="427"/>
      <c r="D38" s="405">
        <v>219112060000</v>
      </c>
      <c r="E38" s="405">
        <v>0</v>
      </c>
      <c r="F38" s="405">
        <v>-291400000</v>
      </c>
      <c r="G38" s="405">
        <v>0</v>
      </c>
      <c r="H38" s="405">
        <v>-12034773335</v>
      </c>
      <c r="I38" s="405">
        <v>0</v>
      </c>
      <c r="J38" s="405">
        <v>25041130014</v>
      </c>
      <c r="K38" s="405">
        <v>0</v>
      </c>
      <c r="L38" s="405">
        <v>2600581205</v>
      </c>
      <c r="M38" s="405">
        <v>0</v>
      </c>
      <c r="N38" s="405">
        <v>0</v>
      </c>
      <c r="O38" s="405"/>
      <c r="P38" s="405"/>
      <c r="Q38" s="405"/>
      <c r="R38" s="405">
        <v>234427597884</v>
      </c>
    </row>
    <row r="39" spans="1:18" s="399" customFormat="1" ht="18.75" customHeight="1">
      <c r="A39" s="162" t="s">
        <v>270</v>
      </c>
      <c r="B39" s="422"/>
      <c r="C39" s="423"/>
      <c r="D39" s="162">
        <v>216868260000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>
        <v>216868260000</v>
      </c>
    </row>
    <row r="40" spans="1:18" s="399" customFormat="1" ht="18.75" customHeight="1">
      <c r="A40" s="162" t="s">
        <v>287</v>
      </c>
      <c r="B40" s="422"/>
      <c r="C40" s="423"/>
      <c r="D40" s="162"/>
      <c r="E40" s="162"/>
      <c r="F40" s="162">
        <v>-426550000</v>
      </c>
      <c r="G40" s="162"/>
      <c r="H40" s="162"/>
      <c r="I40" s="162"/>
      <c r="J40" s="162">
        <v>5430473566</v>
      </c>
      <c r="K40" s="162"/>
      <c r="L40" s="162"/>
      <c r="M40" s="162"/>
      <c r="N40" s="162"/>
      <c r="O40" s="162"/>
      <c r="P40" s="162"/>
      <c r="Q40" s="162"/>
      <c r="R40" s="162">
        <v>5003923566</v>
      </c>
    </row>
    <row r="41" spans="1:18" ht="18.75" customHeight="1">
      <c r="A41" s="162" t="s">
        <v>289</v>
      </c>
      <c r="B41" s="422"/>
      <c r="C41" s="42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162">
        <v>0</v>
      </c>
    </row>
    <row r="42" spans="1:18" ht="18.75" customHeight="1">
      <c r="A42" s="162" t="s">
        <v>271</v>
      </c>
      <c r="B42" s="422"/>
      <c r="C42" s="42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162">
        <v>0</v>
      </c>
    </row>
    <row r="43" spans="1:18" ht="18.75" customHeight="1">
      <c r="A43" s="162" t="s">
        <v>114</v>
      </c>
      <c r="B43" s="422"/>
      <c r="C43" s="42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162">
        <v>0</v>
      </c>
    </row>
    <row r="44" spans="1:18" ht="18.75" customHeight="1">
      <c r="A44" s="162" t="s">
        <v>300</v>
      </c>
      <c r="B44" s="422"/>
      <c r="C44" s="423"/>
      <c r="D44" s="403"/>
      <c r="E44" s="403"/>
      <c r="F44" s="403"/>
      <c r="G44" s="403"/>
      <c r="H44" s="403"/>
      <c r="I44" s="403"/>
      <c r="J44" s="162">
        <v>-6245278682</v>
      </c>
      <c r="K44" s="403"/>
      <c r="L44" s="403">
        <v>4258144556</v>
      </c>
      <c r="M44" s="403"/>
      <c r="N44" s="403"/>
      <c r="O44" s="403"/>
      <c r="P44" s="403"/>
      <c r="Q44" s="403"/>
      <c r="R44" s="162">
        <v>-1987134126</v>
      </c>
    </row>
    <row r="45" spans="1:18" ht="18.75" customHeight="1">
      <c r="A45" s="162" t="s">
        <v>559</v>
      </c>
      <c r="B45" s="422"/>
      <c r="C45" s="423"/>
      <c r="D45" s="403"/>
      <c r="E45" s="403"/>
      <c r="F45" s="403"/>
      <c r="G45" s="403"/>
      <c r="H45" s="403"/>
      <c r="I45" s="403"/>
      <c r="J45" s="162">
        <v>-21047298000</v>
      </c>
      <c r="K45" s="403"/>
      <c r="L45" s="403"/>
      <c r="M45" s="403"/>
      <c r="N45" s="403"/>
      <c r="O45" s="403"/>
      <c r="P45" s="403"/>
      <c r="Q45" s="403"/>
      <c r="R45" s="162">
        <v>-21047298000</v>
      </c>
    </row>
    <row r="46" spans="1:18" ht="18.75" customHeight="1">
      <c r="A46" s="162" t="s">
        <v>60</v>
      </c>
      <c r="B46" s="422"/>
      <c r="C46" s="423"/>
      <c r="D46" s="403"/>
      <c r="E46" s="403"/>
      <c r="F46" s="403"/>
      <c r="G46" s="403"/>
      <c r="H46" s="403"/>
      <c r="I46" s="403"/>
      <c r="J46" s="162">
        <v>-103405354</v>
      </c>
      <c r="K46" s="403"/>
      <c r="L46" s="403"/>
      <c r="M46" s="403"/>
      <c r="N46" s="403"/>
      <c r="O46" s="403"/>
      <c r="P46" s="403"/>
      <c r="Q46" s="403"/>
      <c r="R46" s="162">
        <v>-103405354</v>
      </c>
    </row>
    <row r="47" spans="1:18" s="432" customFormat="1" ht="18.75" customHeight="1">
      <c r="A47" s="415" t="s">
        <v>586</v>
      </c>
      <c r="B47" s="433"/>
      <c r="C47" s="434"/>
      <c r="D47" s="404">
        <v>435980320000</v>
      </c>
      <c r="E47" s="404">
        <v>0</v>
      </c>
      <c r="F47" s="404">
        <v>-717950000</v>
      </c>
      <c r="G47" s="404">
        <v>0</v>
      </c>
      <c r="H47" s="404">
        <v>-12034773335</v>
      </c>
      <c r="I47" s="404">
        <v>0</v>
      </c>
      <c r="J47" s="404">
        <v>3075621544</v>
      </c>
      <c r="K47" s="404">
        <v>0</v>
      </c>
      <c r="L47" s="404">
        <v>6858725761</v>
      </c>
      <c r="M47" s="404">
        <v>0</v>
      </c>
      <c r="N47" s="404">
        <v>0</v>
      </c>
      <c r="O47" s="404"/>
      <c r="P47" s="404"/>
      <c r="Q47" s="404"/>
      <c r="R47" s="404">
        <v>433161943970</v>
      </c>
    </row>
    <row r="48" spans="1:18" ht="15.75">
      <c r="A48" s="162" t="s">
        <v>270</v>
      </c>
      <c r="B48" s="422"/>
      <c r="C48" s="42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>
        <v>0</v>
      </c>
    </row>
    <row r="49" spans="1:18" ht="15.75">
      <c r="A49" s="162" t="s">
        <v>287</v>
      </c>
      <c r="B49" s="422"/>
      <c r="C49" s="423"/>
      <c r="D49" s="403"/>
      <c r="E49" s="403"/>
      <c r="F49" s="403"/>
      <c r="G49" s="403"/>
      <c r="H49" s="403"/>
      <c r="I49" s="403"/>
      <c r="J49" s="403">
        <v>5185633835</v>
      </c>
      <c r="K49" s="403"/>
      <c r="L49" s="403"/>
      <c r="M49" s="403"/>
      <c r="N49" s="403"/>
      <c r="O49" s="403"/>
      <c r="P49" s="403"/>
      <c r="Q49" s="403"/>
      <c r="R49" s="403">
        <v>5185633835</v>
      </c>
    </row>
    <row r="50" spans="1:18" ht="15.75">
      <c r="A50" s="162" t="s">
        <v>289</v>
      </c>
      <c r="B50" s="422"/>
      <c r="C50" s="42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>
        <v>0</v>
      </c>
    </row>
    <row r="51" spans="1:18" ht="15.75">
      <c r="A51" s="162" t="s">
        <v>271</v>
      </c>
      <c r="B51" s="422"/>
      <c r="C51" s="42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>
        <v>0</v>
      </c>
    </row>
    <row r="52" spans="1:18" ht="15.75">
      <c r="A52" s="162" t="s">
        <v>114</v>
      </c>
      <c r="B52" s="422"/>
      <c r="C52" s="42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>
        <v>0</v>
      </c>
    </row>
    <row r="53" spans="1:18" s="450" customFormat="1" ht="15.75">
      <c r="A53" s="446" t="s">
        <v>300</v>
      </c>
      <c r="B53" s="447"/>
      <c r="C53" s="448"/>
      <c r="D53" s="442"/>
      <c r="E53" s="442"/>
      <c r="F53" s="442"/>
      <c r="G53" s="442"/>
      <c r="H53" s="442"/>
      <c r="I53" s="442"/>
      <c r="J53" s="442">
        <v>-814571000</v>
      </c>
      <c r="K53" s="442"/>
      <c r="L53" s="442">
        <v>814571000</v>
      </c>
      <c r="M53" s="442"/>
      <c r="N53" s="442"/>
      <c r="O53" s="442"/>
      <c r="P53" s="442"/>
      <c r="Q53" s="442"/>
      <c r="R53" s="442">
        <v>0</v>
      </c>
    </row>
    <row r="54" spans="1:18" ht="15.75">
      <c r="A54" s="162" t="s">
        <v>559</v>
      </c>
      <c r="B54" s="422"/>
      <c r="C54" s="42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>
        <v>0</v>
      </c>
    </row>
    <row r="55" spans="1:18" ht="15.75">
      <c r="A55" s="162" t="s">
        <v>0</v>
      </c>
      <c r="B55" s="422"/>
      <c r="C55" s="423"/>
      <c r="D55" s="403"/>
      <c r="E55" s="403"/>
      <c r="F55" s="403"/>
      <c r="G55" s="403"/>
      <c r="H55" s="403"/>
      <c r="I55" s="403"/>
      <c r="J55" s="403">
        <v>-271523213</v>
      </c>
      <c r="K55" s="403"/>
      <c r="L55" s="403"/>
      <c r="M55" s="403"/>
      <c r="N55" s="403"/>
      <c r="O55" s="403"/>
      <c r="P55" s="403"/>
      <c r="Q55" s="403"/>
      <c r="R55" s="403">
        <v>-271523213</v>
      </c>
    </row>
    <row r="56" spans="1:18" ht="15.75">
      <c r="A56" s="162" t="s">
        <v>60</v>
      </c>
      <c r="B56" s="422"/>
      <c r="C56" s="42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>
        <v>0</v>
      </c>
    </row>
    <row r="57" spans="1:18" s="432" customFormat="1" ht="15.75">
      <c r="A57" s="463" t="s">
        <v>614</v>
      </c>
      <c r="B57" s="419"/>
      <c r="C57" s="419"/>
      <c r="D57" s="420">
        <v>435980320000</v>
      </c>
      <c r="E57" s="420">
        <v>0</v>
      </c>
      <c r="F57" s="420">
        <v>-717950000</v>
      </c>
      <c r="G57" s="420">
        <v>0</v>
      </c>
      <c r="H57" s="420">
        <v>-12034773335</v>
      </c>
      <c r="I57" s="420">
        <v>0</v>
      </c>
      <c r="J57" s="420">
        <v>7175161166</v>
      </c>
      <c r="K57" s="420">
        <v>0</v>
      </c>
      <c r="L57" s="420">
        <v>7673296761</v>
      </c>
      <c r="M57" s="420">
        <v>0</v>
      </c>
      <c r="N57" s="420">
        <v>0</v>
      </c>
      <c r="O57" s="420">
        <v>0</v>
      </c>
      <c r="P57" s="420">
        <v>0</v>
      </c>
      <c r="Q57" s="420">
        <v>0</v>
      </c>
      <c r="R57" s="420">
        <v>438076054592</v>
      </c>
    </row>
    <row r="58" spans="1:18" ht="15.75" hidden="1">
      <c r="D58" s="399">
        <f>CĐKT!D103</f>
        <v>435980320000</v>
      </c>
      <c r="E58" s="399"/>
      <c r="F58" s="399">
        <f>CĐKT!D106</f>
        <v>-717950000</v>
      </c>
      <c r="G58" s="399"/>
      <c r="H58" s="399">
        <f>CĐKT!D109</f>
        <v>-12034773335</v>
      </c>
      <c r="I58" s="399"/>
      <c r="J58" s="399">
        <f>CĐKT!D115</f>
        <v>7175161166</v>
      </c>
      <c r="K58" s="399"/>
      <c r="L58" s="399">
        <f>CĐKT!D112</f>
        <v>7673296761</v>
      </c>
      <c r="M58" s="399"/>
      <c r="N58" s="399">
        <f>CĐKT!D114</f>
        <v>0</v>
      </c>
      <c r="O58" s="399"/>
      <c r="P58" s="399"/>
      <c r="Q58" s="399"/>
      <c r="R58" s="399">
        <f>CĐKT!D102</f>
        <v>438076054592</v>
      </c>
    </row>
    <row r="59" spans="1:18" ht="15.75" hidden="1">
      <c r="D59" s="399">
        <f>+D57-D58</f>
        <v>0</v>
      </c>
      <c r="E59" s="399">
        <f t="shared" ref="E59:R59" si="3">+E57-E58</f>
        <v>0</v>
      </c>
      <c r="F59" s="399">
        <f t="shared" si="3"/>
        <v>0</v>
      </c>
      <c r="G59" s="399">
        <f t="shared" si="3"/>
        <v>0</v>
      </c>
      <c r="H59" s="399">
        <f t="shared" si="3"/>
        <v>0</v>
      </c>
      <c r="I59" s="399">
        <f t="shared" si="3"/>
        <v>0</v>
      </c>
      <c r="J59" s="399">
        <f>+J57-J58</f>
        <v>0</v>
      </c>
      <c r="K59" s="399">
        <f t="shared" si="3"/>
        <v>0</v>
      </c>
      <c r="L59" s="399">
        <f t="shared" si="3"/>
        <v>0</v>
      </c>
      <c r="M59" s="399">
        <f t="shared" si="3"/>
        <v>0</v>
      </c>
      <c r="N59" s="399">
        <f t="shared" si="3"/>
        <v>0</v>
      </c>
      <c r="O59" s="399">
        <f t="shared" si="3"/>
        <v>0</v>
      </c>
      <c r="P59" s="399">
        <f t="shared" si="3"/>
        <v>0</v>
      </c>
      <c r="Q59" s="399">
        <f t="shared" si="3"/>
        <v>0</v>
      </c>
      <c r="R59" s="399">
        <f t="shared" si="3"/>
        <v>0</v>
      </c>
    </row>
    <row r="60" spans="1:18" hidden="1"/>
  </sheetData>
  <mergeCells count="4">
    <mergeCell ref="A4:R4"/>
    <mergeCell ref="A5:R5"/>
    <mergeCell ref="A6:R6"/>
    <mergeCell ref="A10:C10"/>
  </mergeCells>
  <phoneticPr fontId="39" type="noConversion"/>
  <pageMargins left="0.39" right="0.1" top="0.35" bottom="0.25" header="0.31" footer="0.3"/>
  <pageSetup paperSize="9" firstPageNumber="21" orientation="landscape" useFirstPageNumber="1" horizontalDpi="300" verticalDpi="300" r:id="rId1"/>
  <headerFooter alignWithMargins="0">
    <oddFooter>&amp;C&amp;10 16</oddFooter>
  </headerFooter>
  <ignoredErrors>
    <ignoredError sqref="H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Z388"/>
  <sheetViews>
    <sheetView view="pageBreakPreview" topLeftCell="A19" zoomScaleSheetLayoutView="100" workbookViewId="0">
      <selection activeCell="G34" sqref="G34"/>
    </sheetView>
  </sheetViews>
  <sheetFormatPr defaultColWidth="24.5" defaultRowHeight="17.100000000000001" customHeight="1"/>
  <cols>
    <col min="1" max="1" width="3.625" style="67" customWidth="1"/>
    <col min="2" max="2" width="0.25" style="68" hidden="1" customWidth="1"/>
    <col min="3" max="3" width="25.25" style="55" customWidth="1"/>
    <col min="4" max="4" width="0.125" style="55" customWidth="1"/>
    <col min="5" max="5" width="13.625" style="311" customWidth="1"/>
    <col min="6" max="6" width="0.125" style="55" hidden="1" customWidth="1"/>
    <col min="7" max="7" width="12.75" style="25" customWidth="1"/>
    <col min="8" max="8" width="0.375" style="55" hidden="1" customWidth="1"/>
    <col min="9" max="9" width="15.75" style="25" customWidth="1"/>
    <col min="10" max="10" width="1.25" style="25" hidden="1" customWidth="1"/>
    <col min="11" max="11" width="13.75" style="25" customWidth="1"/>
    <col min="12" max="12" width="26.125" style="54" customWidth="1"/>
    <col min="13" max="13" width="18.5" style="55" customWidth="1"/>
    <col min="14" max="18" width="14.625" style="55" customWidth="1"/>
    <col min="19" max="16384" width="24.5" style="55"/>
  </cols>
  <sheetData>
    <row r="1" spans="1:26" s="36" customFormat="1" ht="17.100000000000001" customHeight="1">
      <c r="A1" s="34" t="s">
        <v>21</v>
      </c>
      <c r="B1" s="35"/>
      <c r="E1" s="46"/>
      <c r="G1" s="38"/>
      <c r="I1" s="38"/>
      <c r="J1" s="38"/>
      <c r="K1" s="39" t="s">
        <v>7</v>
      </c>
      <c r="L1" s="40"/>
    </row>
    <row r="2" spans="1:26" s="36" customFormat="1" ht="15.95" customHeight="1">
      <c r="A2" s="41" t="str">
        <f>'TSCD(trang11)'!A2</f>
        <v>Đường Khuất Duy Tiến- Nhân Chính - Thanh Xuân - Hà nội</v>
      </c>
      <c r="E2" s="46"/>
      <c r="G2" s="38"/>
      <c r="H2" s="42"/>
      <c r="I2" s="43"/>
      <c r="J2" s="43"/>
      <c r="K2" s="43" t="s">
        <v>372</v>
      </c>
      <c r="L2" s="44"/>
    </row>
    <row r="3" spans="1:26" s="36" customFormat="1" ht="15.95" customHeight="1">
      <c r="A3" s="45" t="str">
        <f>'TSCD(trang11)'!A3</f>
        <v>Tel: 04 3 5534 369                        Fax: 043 8 544 107</v>
      </c>
      <c r="B3" s="46"/>
      <c r="C3" s="46"/>
      <c r="D3" s="46"/>
      <c r="E3" s="46"/>
      <c r="F3" s="46"/>
      <c r="G3" s="47"/>
      <c r="H3" s="46"/>
      <c r="I3" s="47"/>
      <c r="J3" s="47"/>
      <c r="K3" s="48"/>
      <c r="L3" s="49"/>
    </row>
    <row r="4" spans="1:26" ht="5.0999999999999996" customHeight="1">
      <c r="A4" s="50"/>
      <c r="B4" s="51"/>
      <c r="C4" s="52"/>
      <c r="D4" s="52"/>
      <c r="E4" s="58"/>
      <c r="F4" s="52"/>
      <c r="G4" s="53"/>
      <c r="H4" s="52"/>
      <c r="I4" s="53"/>
      <c r="J4" s="53"/>
      <c r="K4" s="53"/>
    </row>
    <row r="5" spans="1:26" ht="20.100000000000001" customHeight="1">
      <c r="A5" s="56"/>
      <c r="B5" s="57"/>
      <c r="C5" s="58"/>
      <c r="D5" s="58"/>
      <c r="E5" s="58"/>
      <c r="F5" s="58"/>
      <c r="G5" s="59"/>
      <c r="H5" s="58"/>
      <c r="I5" s="671" t="s">
        <v>257</v>
      </c>
      <c r="J5" s="671"/>
      <c r="K5" s="671"/>
    </row>
    <row r="6" spans="1:26" ht="17.25" customHeight="1">
      <c r="A6" s="60" t="s">
        <v>18</v>
      </c>
      <c r="B6" s="60"/>
      <c r="C6" s="61"/>
      <c r="D6" s="61"/>
      <c r="E6" s="343"/>
      <c r="F6" s="61"/>
      <c r="G6" s="62"/>
      <c r="H6" s="61"/>
      <c r="I6" s="62"/>
      <c r="J6" s="62"/>
      <c r="K6" s="63"/>
    </row>
    <row r="7" spans="1:26" ht="16.5" customHeight="1">
      <c r="A7" s="64" t="s">
        <v>372</v>
      </c>
      <c r="B7" s="60"/>
      <c r="C7" s="61"/>
      <c r="D7" s="61"/>
      <c r="E7" s="343"/>
      <c r="F7" s="60"/>
      <c r="G7" s="65"/>
      <c r="H7" s="61"/>
      <c r="I7" s="62"/>
      <c r="J7" s="62"/>
      <c r="K7" s="63"/>
    </row>
    <row r="8" spans="1:26" ht="18" customHeight="1">
      <c r="A8" s="66" t="s">
        <v>182</v>
      </c>
      <c r="B8" s="60"/>
      <c r="C8" s="61"/>
      <c r="D8" s="61"/>
      <c r="E8" s="343"/>
      <c r="F8" s="60"/>
      <c r="G8" s="65"/>
      <c r="H8" s="61"/>
      <c r="I8" s="62"/>
      <c r="J8" s="62"/>
      <c r="K8" s="63"/>
    </row>
    <row r="9" spans="1:26" ht="6" customHeight="1">
      <c r="E9" s="58"/>
    </row>
    <row r="10" spans="1:26" ht="17.100000000000001" customHeight="1">
      <c r="A10" s="34" t="s">
        <v>165</v>
      </c>
      <c r="C10" s="68" t="s">
        <v>304</v>
      </c>
      <c r="E10" s="58"/>
    </row>
    <row r="11" spans="1:26" ht="18.95" customHeight="1">
      <c r="A11" s="69" t="s">
        <v>161</v>
      </c>
      <c r="C11" s="68" t="s">
        <v>122</v>
      </c>
      <c r="E11" s="58"/>
      <c r="L11" s="70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8.95" customHeight="1">
      <c r="A12" s="69"/>
      <c r="C12" s="68"/>
      <c r="E12" s="58"/>
      <c r="I12" s="71" t="s">
        <v>373</v>
      </c>
      <c r="J12" s="72"/>
      <c r="K12" s="30" t="s">
        <v>389</v>
      </c>
      <c r="L12" s="70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8.95" customHeight="1">
      <c r="A13" s="69"/>
      <c r="C13" s="68"/>
      <c r="E13" s="58"/>
      <c r="I13" s="73" t="s">
        <v>30</v>
      </c>
      <c r="J13" s="74"/>
      <c r="K13" s="73" t="s">
        <v>30</v>
      </c>
      <c r="L13" s="7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76" customFormat="1" ht="18.95" customHeight="1">
      <c r="A14" s="75" t="s">
        <v>169</v>
      </c>
      <c r="C14" s="199" t="s">
        <v>121</v>
      </c>
      <c r="E14" s="91"/>
      <c r="G14" s="77"/>
      <c r="I14" s="203">
        <f>+I15+I16</f>
        <v>11889818636</v>
      </c>
      <c r="J14" s="77"/>
      <c r="K14" s="203">
        <f>+K15+K16</f>
        <v>5991000320</v>
      </c>
      <c r="L14" s="78"/>
    </row>
    <row r="15" spans="1:26" ht="18.95" customHeight="1">
      <c r="A15" s="68"/>
      <c r="B15" s="76"/>
      <c r="C15" s="200" t="s">
        <v>276</v>
      </c>
      <c r="D15" s="79"/>
      <c r="E15" s="98"/>
      <c r="F15" s="79"/>
      <c r="G15" s="72"/>
      <c r="H15" s="79"/>
      <c r="I15" s="203">
        <v>599645466</v>
      </c>
      <c r="J15" s="74"/>
      <c r="K15" s="203">
        <v>494349667</v>
      </c>
    </row>
    <row r="16" spans="1:26" s="81" customFormat="1" ht="18.95" customHeight="1">
      <c r="A16" s="75"/>
      <c r="B16" s="76"/>
      <c r="C16" s="200" t="s">
        <v>297</v>
      </c>
      <c r="D16" s="79"/>
      <c r="E16" s="98"/>
      <c r="F16" s="79"/>
      <c r="G16" s="72"/>
      <c r="H16" s="79"/>
      <c r="I16" s="204">
        <f>SUM(I17:I25)</f>
        <v>11290173170</v>
      </c>
      <c r="J16" s="72"/>
      <c r="K16" s="204">
        <f>SUM(K17:K25)</f>
        <v>5496650653</v>
      </c>
      <c r="L16" s="80"/>
    </row>
    <row r="17" spans="1:11" ht="18.95" customHeight="1">
      <c r="A17" s="82"/>
      <c r="B17" s="55"/>
      <c r="C17" s="202" t="s">
        <v>380</v>
      </c>
      <c r="D17" s="83"/>
      <c r="E17" s="89"/>
      <c r="F17" s="83"/>
      <c r="H17" s="83"/>
      <c r="I17" s="32">
        <v>12677852</v>
      </c>
      <c r="K17" s="206">
        <v>7751082</v>
      </c>
    </row>
    <row r="18" spans="1:11" ht="18.95" customHeight="1">
      <c r="A18" s="82"/>
      <c r="B18" s="55"/>
      <c r="C18" s="202" t="s">
        <v>381</v>
      </c>
      <c r="D18" s="83"/>
      <c r="E18" s="89"/>
      <c r="F18" s="83"/>
      <c r="H18" s="83"/>
      <c r="I18" s="32">
        <v>149792543</v>
      </c>
      <c r="K18" s="206">
        <v>59068111</v>
      </c>
    </row>
    <row r="19" spans="1:11" ht="18.95" customHeight="1">
      <c r="A19" s="82"/>
      <c r="B19" s="55"/>
      <c r="C19" s="202" t="s">
        <v>382</v>
      </c>
      <c r="D19" s="83"/>
      <c r="E19" s="89"/>
      <c r="F19" s="83"/>
      <c r="H19" s="83"/>
      <c r="I19" s="227">
        <v>6029279015</v>
      </c>
      <c r="K19" s="206">
        <v>248108304</v>
      </c>
    </row>
    <row r="20" spans="1:11" ht="18.95" customHeight="1">
      <c r="A20" s="82"/>
      <c r="B20" s="55"/>
      <c r="C20" s="202" t="s">
        <v>383</v>
      </c>
      <c r="E20" s="58"/>
      <c r="G20" s="55"/>
      <c r="H20" s="83"/>
      <c r="I20" s="227">
        <v>2529752</v>
      </c>
      <c r="J20" s="84"/>
      <c r="K20" s="206">
        <v>2529752</v>
      </c>
    </row>
    <row r="21" spans="1:11" ht="18.95" customHeight="1">
      <c r="A21" s="82"/>
      <c r="B21" s="55"/>
      <c r="C21" s="202" t="s">
        <v>51</v>
      </c>
      <c r="D21" s="197"/>
      <c r="E21" s="344"/>
      <c r="F21" s="197"/>
      <c r="G21" s="197"/>
      <c r="H21" s="83"/>
      <c r="I21" s="227">
        <v>55760131</v>
      </c>
      <c r="J21" s="84"/>
      <c r="K21" s="206">
        <v>5064504485</v>
      </c>
    </row>
    <row r="22" spans="1:11" ht="18.95" customHeight="1">
      <c r="A22" s="82"/>
      <c r="B22" s="55"/>
      <c r="C22" s="202" t="s">
        <v>384</v>
      </c>
      <c r="D22" s="197"/>
      <c r="E22" s="344"/>
      <c r="F22" s="197"/>
      <c r="G22" s="197"/>
      <c r="H22" s="83"/>
      <c r="I22" s="227">
        <v>1439396</v>
      </c>
      <c r="J22" s="84"/>
      <c r="K22" s="206">
        <v>1439396</v>
      </c>
    </row>
    <row r="23" spans="1:11" ht="18.95" customHeight="1">
      <c r="A23" s="82"/>
      <c r="B23" s="55"/>
      <c r="C23" s="202" t="s">
        <v>44</v>
      </c>
      <c r="D23" s="197"/>
      <c r="E23" s="344"/>
      <c r="F23" s="197"/>
      <c r="G23" s="197"/>
      <c r="H23" s="83"/>
      <c r="I23" s="227">
        <v>18627297</v>
      </c>
      <c r="J23" s="84"/>
      <c r="K23" s="206">
        <v>109612219</v>
      </c>
    </row>
    <row r="24" spans="1:11" ht="18.95" customHeight="1">
      <c r="A24" s="82"/>
      <c r="B24" s="55"/>
      <c r="C24" s="202" t="s">
        <v>398</v>
      </c>
      <c r="D24" s="197"/>
      <c r="E24" s="344"/>
      <c r="F24" s="197"/>
      <c r="G24" s="197"/>
      <c r="H24" s="83"/>
      <c r="I24" s="227">
        <v>5016534316</v>
      </c>
      <c r="J24" s="84"/>
      <c r="K24" s="206"/>
    </row>
    <row r="25" spans="1:11" ht="18.95" customHeight="1">
      <c r="A25" s="82"/>
      <c r="B25" s="55"/>
      <c r="C25" s="202" t="s">
        <v>385</v>
      </c>
      <c r="D25" s="197"/>
      <c r="E25" s="344"/>
      <c r="F25" s="197"/>
      <c r="G25" s="197"/>
      <c r="H25" s="83"/>
      <c r="I25" s="227">
        <v>3532868</v>
      </c>
      <c r="J25" s="84"/>
      <c r="K25" s="206">
        <v>3637304</v>
      </c>
    </row>
    <row r="26" spans="1:11" ht="18.95" customHeight="1">
      <c r="A26" s="82"/>
      <c r="B26" s="55"/>
      <c r="C26" s="199" t="s">
        <v>239</v>
      </c>
      <c r="D26" s="197"/>
      <c r="E26" s="344"/>
      <c r="F26" s="197"/>
      <c r="G26" s="197"/>
      <c r="H26" s="83"/>
      <c r="I26" s="203">
        <f>SUM(I27:I30)</f>
        <v>0</v>
      </c>
      <c r="J26" s="84"/>
      <c r="K26" s="203">
        <f>SUM(K27:K30)</f>
        <v>11008773122</v>
      </c>
    </row>
    <row r="27" spans="1:11" ht="18.95" customHeight="1">
      <c r="A27" s="82"/>
      <c r="B27" s="55"/>
      <c r="C27" s="201" t="s">
        <v>240</v>
      </c>
      <c r="D27" s="197"/>
      <c r="E27" s="344"/>
      <c r="F27" s="197"/>
      <c r="G27" s="197"/>
      <c r="H27" s="83"/>
      <c r="I27" s="135"/>
      <c r="J27" s="84"/>
      <c r="K27" s="205">
        <v>0</v>
      </c>
    </row>
    <row r="28" spans="1:11" ht="18.95" customHeight="1">
      <c r="A28" s="82"/>
      <c r="B28" s="55"/>
      <c r="C28" s="201" t="s">
        <v>386</v>
      </c>
      <c r="D28" s="197"/>
      <c r="E28" s="344"/>
      <c r="F28" s="197"/>
      <c r="G28" s="197"/>
      <c r="H28" s="83"/>
      <c r="I28" s="205">
        <v>0</v>
      </c>
      <c r="J28" s="84"/>
      <c r="K28" s="205">
        <v>6000000000</v>
      </c>
    </row>
    <row r="29" spans="1:11" ht="18.95" customHeight="1">
      <c r="A29" s="82"/>
      <c r="B29" s="55"/>
      <c r="C29" s="201" t="s">
        <v>387</v>
      </c>
      <c r="D29" s="83"/>
      <c r="E29" s="89"/>
      <c r="F29" s="83"/>
      <c r="H29" s="83"/>
      <c r="I29" s="205">
        <v>0</v>
      </c>
      <c r="K29" s="205">
        <v>5008773122</v>
      </c>
    </row>
    <row r="30" spans="1:11" ht="18.95" customHeight="1">
      <c r="A30" s="82"/>
      <c r="B30" s="55"/>
      <c r="C30" s="201" t="s">
        <v>388</v>
      </c>
      <c r="D30" s="83"/>
      <c r="E30" s="89"/>
      <c r="F30" s="83"/>
      <c r="H30" s="83"/>
      <c r="I30" s="134"/>
      <c r="K30" s="205">
        <v>0</v>
      </c>
    </row>
    <row r="31" spans="1:11" ht="18.95" customHeight="1" thickBot="1">
      <c r="A31" s="69"/>
      <c r="C31" s="79" t="s">
        <v>258</v>
      </c>
      <c r="D31" s="83"/>
      <c r="E31" s="89"/>
      <c r="F31" s="83"/>
      <c r="H31" s="83"/>
      <c r="I31" s="28">
        <f>+I26+I14</f>
        <v>11889818636</v>
      </c>
      <c r="K31" s="28">
        <f>+K26+K14</f>
        <v>16999773442</v>
      </c>
    </row>
    <row r="32" spans="1:11" ht="18.95" customHeight="1" thickTop="1">
      <c r="A32" s="69"/>
      <c r="C32" s="79"/>
      <c r="D32" s="83"/>
      <c r="E32" s="89"/>
      <c r="F32" s="83"/>
      <c r="H32" s="83"/>
      <c r="I32" s="87"/>
      <c r="K32" s="87"/>
    </row>
    <row r="33" spans="1:26" ht="18.95" customHeight="1">
      <c r="A33" s="69" t="s">
        <v>160</v>
      </c>
      <c r="C33" s="79" t="s">
        <v>288</v>
      </c>
      <c r="D33" s="83"/>
      <c r="E33" s="89"/>
      <c r="F33" s="83"/>
      <c r="H33" s="83"/>
      <c r="I33" s="71" t="s">
        <v>373</v>
      </c>
      <c r="J33" s="72"/>
      <c r="K33" s="30" t="s">
        <v>389</v>
      </c>
      <c r="L33" s="70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8.95" customHeight="1">
      <c r="A34" s="69"/>
      <c r="C34" s="79"/>
      <c r="D34" s="83"/>
      <c r="E34" s="89"/>
      <c r="F34" s="83"/>
      <c r="H34" s="83"/>
      <c r="I34" s="73" t="s">
        <v>30</v>
      </c>
      <c r="J34" s="74"/>
      <c r="K34" s="73" t="s">
        <v>30</v>
      </c>
      <c r="L34" s="70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8.95" customHeight="1">
      <c r="A35" s="69"/>
      <c r="C35" s="55" t="s">
        <v>368</v>
      </c>
      <c r="D35" s="83"/>
      <c r="E35" s="89"/>
      <c r="F35" s="83"/>
      <c r="H35" s="83"/>
      <c r="I35" s="131">
        <f>+CĐKT!D21</f>
        <v>199335480288</v>
      </c>
      <c r="J35" s="88"/>
      <c r="K35" s="131">
        <f>+CĐKT!E21</f>
        <v>173383184456</v>
      </c>
      <c r="L35" s="70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8.95" customHeight="1" thickBot="1">
      <c r="A36" s="69"/>
      <c r="C36" s="79" t="s">
        <v>258</v>
      </c>
      <c r="D36" s="83"/>
      <c r="E36" s="89"/>
      <c r="F36" s="83"/>
      <c r="H36" s="83"/>
      <c r="I36" s="207">
        <f>+I35</f>
        <v>199335480288</v>
      </c>
      <c r="K36" s="207">
        <f>+K35</f>
        <v>173383184456</v>
      </c>
      <c r="L36" s="92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8.95" customHeight="1" thickTop="1">
      <c r="A37" s="69"/>
      <c r="C37" s="83"/>
      <c r="D37" s="83"/>
      <c r="E37" s="89"/>
      <c r="F37" s="83"/>
      <c r="H37" s="83"/>
      <c r="L37" s="70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8.95" customHeight="1">
      <c r="A38" s="69" t="s">
        <v>143</v>
      </c>
      <c r="C38" s="79" t="s">
        <v>279</v>
      </c>
      <c r="D38" s="83"/>
      <c r="E38" s="89"/>
      <c r="F38" s="83"/>
      <c r="H38" s="83"/>
      <c r="I38" s="71" t="s">
        <v>373</v>
      </c>
      <c r="J38" s="72"/>
      <c r="K38" s="30" t="s">
        <v>389</v>
      </c>
      <c r="L38" s="70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8.95" customHeight="1">
      <c r="A39" s="69"/>
      <c r="C39" s="79"/>
      <c r="D39" s="83"/>
      <c r="E39" s="89"/>
      <c r="F39" s="83"/>
      <c r="H39" s="83"/>
      <c r="I39" s="73" t="s">
        <v>30</v>
      </c>
      <c r="J39" s="74"/>
      <c r="K39" s="73" t="s">
        <v>30</v>
      </c>
      <c r="L39" s="70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8.95" customHeight="1">
      <c r="A40" s="69"/>
      <c r="C40" s="68" t="s">
        <v>301</v>
      </c>
      <c r="D40" s="83"/>
      <c r="E40" s="89"/>
      <c r="F40" s="83"/>
      <c r="H40" s="83"/>
      <c r="I40" s="87">
        <f>SUM(I41:I45)</f>
        <v>1666111544</v>
      </c>
      <c r="J40" s="72"/>
      <c r="K40" s="87">
        <f>SUM(K41:K45)</f>
        <v>2479800626</v>
      </c>
    </row>
    <row r="41" spans="1:26" ht="18.95" customHeight="1">
      <c r="A41" s="69"/>
      <c r="C41" s="55" t="s">
        <v>33</v>
      </c>
      <c r="D41" s="83"/>
      <c r="E41" s="89"/>
      <c r="F41" s="83"/>
      <c r="H41" s="83"/>
      <c r="I41" s="59">
        <v>3804340</v>
      </c>
      <c r="K41" s="59">
        <v>5626771</v>
      </c>
    </row>
    <row r="42" spans="1:26" ht="18.95" customHeight="1">
      <c r="A42" s="69"/>
      <c r="C42" s="55" t="s">
        <v>34</v>
      </c>
      <c r="D42" s="83"/>
      <c r="E42" s="89"/>
      <c r="F42" s="83"/>
      <c r="H42" s="83"/>
      <c r="I42" s="59">
        <v>5669677</v>
      </c>
      <c r="K42" s="59">
        <v>5669677</v>
      </c>
    </row>
    <row r="43" spans="1:26" ht="18.95" customHeight="1">
      <c r="A43" s="69"/>
      <c r="C43" s="55" t="s">
        <v>35</v>
      </c>
      <c r="D43" s="83"/>
      <c r="E43" s="89"/>
      <c r="F43" s="83"/>
      <c r="H43" s="83"/>
      <c r="I43" s="59">
        <v>1143329283</v>
      </c>
      <c r="K43" s="59">
        <v>1923753423</v>
      </c>
    </row>
    <row r="44" spans="1:26" ht="18.95" customHeight="1">
      <c r="A44" s="69"/>
      <c r="C44" s="55" t="s">
        <v>303</v>
      </c>
      <c r="D44" s="83"/>
      <c r="E44" s="89"/>
      <c r="F44" s="83"/>
      <c r="H44" s="83"/>
      <c r="I44" s="59">
        <v>235430499</v>
      </c>
      <c r="K44" s="59">
        <v>211343499</v>
      </c>
    </row>
    <row r="45" spans="1:26" ht="18.95" customHeight="1">
      <c r="A45" s="69"/>
      <c r="C45" s="55" t="s">
        <v>101</v>
      </c>
      <c r="D45" s="83"/>
      <c r="E45" s="89"/>
      <c r="F45" s="83"/>
      <c r="H45" s="83"/>
      <c r="I45" s="59">
        <v>277877745</v>
      </c>
      <c r="K45" s="59">
        <v>333407256</v>
      </c>
    </row>
    <row r="46" spans="1:26" s="68" customFormat="1" ht="18.95" customHeight="1">
      <c r="A46" s="69"/>
      <c r="C46" s="68" t="s">
        <v>36</v>
      </c>
      <c r="D46" s="79"/>
      <c r="E46" s="98"/>
      <c r="F46" s="79"/>
      <c r="G46" s="72"/>
      <c r="H46" s="79"/>
      <c r="I46" s="87">
        <v>189243148</v>
      </c>
      <c r="J46" s="72"/>
      <c r="K46" s="87">
        <v>159673148</v>
      </c>
      <c r="L46" s="85"/>
    </row>
    <row r="47" spans="1:26" ht="18.95" customHeight="1">
      <c r="A47" s="69"/>
      <c r="C47" s="68" t="s">
        <v>305</v>
      </c>
      <c r="D47" s="83"/>
      <c r="E47" s="89"/>
      <c r="F47" s="83"/>
      <c r="H47" s="83"/>
      <c r="I47" s="87">
        <v>101989951431</v>
      </c>
      <c r="J47" s="87"/>
      <c r="K47" s="87">
        <v>97267517135</v>
      </c>
    </row>
    <row r="48" spans="1:26" ht="18.95" customHeight="1">
      <c r="A48" s="69"/>
      <c r="C48" s="68" t="s">
        <v>37</v>
      </c>
      <c r="D48" s="83"/>
      <c r="E48" s="89"/>
      <c r="F48" s="83"/>
      <c r="H48" s="83"/>
      <c r="I48" s="87">
        <f>+K48</f>
        <v>178124491</v>
      </c>
      <c r="K48" s="87">
        <v>178124491</v>
      </c>
    </row>
    <row r="49" spans="1:11" ht="18.95" customHeight="1" thickBot="1">
      <c r="A49" s="69"/>
      <c r="C49" s="79" t="s">
        <v>258</v>
      </c>
      <c r="D49" s="83"/>
      <c r="E49" s="89"/>
      <c r="F49" s="83"/>
      <c r="H49" s="83"/>
      <c r="I49" s="28">
        <f>I40+I46+I47+I48</f>
        <v>104023430614</v>
      </c>
      <c r="K49" s="28">
        <f>K40+K46+K47+K48</f>
        <v>100085115400</v>
      </c>
    </row>
    <row r="50" spans="1:11" ht="18.95" customHeight="1" thickTop="1">
      <c r="A50" s="69"/>
      <c r="C50" s="79"/>
      <c r="D50" s="83"/>
      <c r="E50" s="89"/>
      <c r="F50" s="83"/>
      <c r="H50" s="83"/>
      <c r="I50" s="29"/>
      <c r="K50" s="29">
        <f>100085115400-K49</f>
        <v>0</v>
      </c>
    </row>
    <row r="51" spans="1:11" ht="18.95" customHeight="1">
      <c r="A51" s="69"/>
      <c r="C51" s="79"/>
      <c r="D51" s="83"/>
      <c r="E51" s="89"/>
      <c r="F51" s="83"/>
      <c r="H51" s="83"/>
      <c r="I51" s="29">
        <f>104023430614-I49</f>
        <v>0</v>
      </c>
      <c r="K51" s="29"/>
    </row>
    <row r="52" spans="1:11" ht="18.95" customHeight="1">
      <c r="A52" s="69"/>
      <c r="C52" s="79"/>
      <c r="D52" s="83"/>
      <c r="E52" s="89"/>
      <c r="F52" s="83"/>
      <c r="H52" s="83"/>
      <c r="I52" s="29"/>
      <c r="K52" s="29"/>
    </row>
    <row r="53" spans="1:11" ht="18.95" customHeight="1">
      <c r="A53" s="69"/>
      <c r="C53" s="79"/>
      <c r="D53" s="83"/>
      <c r="E53" s="89"/>
      <c r="F53" s="83"/>
      <c r="H53" s="83"/>
      <c r="I53" s="29"/>
      <c r="K53" s="29"/>
    </row>
    <row r="54" spans="1:11" ht="18.95" customHeight="1">
      <c r="A54" s="69"/>
      <c r="C54" s="79"/>
      <c r="D54" s="83"/>
      <c r="E54" s="89"/>
      <c r="F54" s="83"/>
      <c r="H54" s="83"/>
      <c r="I54" s="29"/>
      <c r="K54" s="29"/>
    </row>
    <row r="55" spans="1:11" ht="18.95" customHeight="1">
      <c r="A55" s="69"/>
      <c r="C55" s="79"/>
      <c r="D55" s="83"/>
      <c r="E55" s="89"/>
      <c r="F55" s="83"/>
      <c r="H55" s="83"/>
      <c r="I55" s="29"/>
      <c r="K55" s="29"/>
    </row>
    <row r="56" spans="1:11" ht="18.95" customHeight="1">
      <c r="A56" s="69"/>
      <c r="C56" s="79"/>
      <c r="D56" s="83"/>
      <c r="E56" s="89"/>
      <c r="F56" s="83"/>
      <c r="H56" s="83"/>
      <c r="I56" s="29"/>
      <c r="K56" s="29"/>
    </row>
    <row r="57" spans="1:11" ht="18.95" customHeight="1">
      <c r="A57" s="69"/>
      <c r="C57" s="79"/>
      <c r="D57" s="83"/>
      <c r="E57" s="89"/>
      <c r="F57" s="83"/>
      <c r="H57" s="83"/>
      <c r="I57" s="29"/>
      <c r="K57" s="29"/>
    </row>
    <row r="58" spans="1:11" ht="18.95" customHeight="1">
      <c r="A58" s="69"/>
      <c r="C58" s="79"/>
      <c r="D58" s="83"/>
      <c r="E58" s="89"/>
      <c r="F58" s="83"/>
      <c r="H58" s="83"/>
      <c r="I58" s="29"/>
      <c r="K58" s="29"/>
    </row>
    <row r="59" spans="1:11" ht="18.95" customHeight="1">
      <c r="A59" s="69"/>
      <c r="C59" s="79"/>
      <c r="D59" s="83"/>
      <c r="E59" s="89"/>
      <c r="F59" s="83"/>
      <c r="H59" s="83"/>
      <c r="I59" s="29"/>
      <c r="K59" s="29"/>
    </row>
    <row r="60" spans="1:11" ht="18.95" customHeight="1">
      <c r="A60" s="69"/>
      <c r="C60" s="79"/>
      <c r="D60" s="83"/>
      <c r="E60" s="89"/>
      <c r="F60" s="83"/>
      <c r="H60" s="83"/>
      <c r="I60" s="29"/>
      <c r="K60" s="29"/>
    </row>
    <row r="61" spans="1:11" ht="18.95" customHeight="1">
      <c r="A61" s="69"/>
      <c r="C61" s="79"/>
      <c r="D61" s="83"/>
      <c r="E61" s="89"/>
      <c r="F61" s="83"/>
      <c r="H61" s="83"/>
      <c r="I61" s="29"/>
      <c r="K61" s="29"/>
    </row>
    <row r="62" spans="1:11" ht="18.95" customHeight="1">
      <c r="A62" s="69"/>
      <c r="C62" s="79"/>
      <c r="D62" s="83"/>
      <c r="E62" s="89"/>
      <c r="F62" s="83"/>
      <c r="H62" s="83"/>
      <c r="I62" s="29"/>
      <c r="K62" s="29"/>
    </row>
    <row r="63" spans="1:11" ht="18.95" customHeight="1">
      <c r="A63" s="69"/>
      <c r="C63" s="79"/>
      <c r="D63" s="83"/>
      <c r="E63" s="89"/>
      <c r="F63" s="83"/>
      <c r="H63" s="83"/>
      <c r="I63" s="29"/>
      <c r="K63" s="29"/>
    </row>
    <row r="64" spans="1:11" ht="18.95" customHeight="1">
      <c r="A64" s="69"/>
      <c r="C64" s="79"/>
      <c r="D64" s="83"/>
      <c r="E64" s="89"/>
      <c r="F64" s="83"/>
      <c r="H64" s="83"/>
      <c r="I64" s="29"/>
      <c r="K64" s="29"/>
    </row>
    <row r="65" spans="1:11" ht="18.95" customHeight="1">
      <c r="A65" s="69"/>
      <c r="C65" s="79"/>
      <c r="D65" s="83"/>
      <c r="E65" s="89"/>
      <c r="F65" s="83"/>
      <c r="H65" s="83"/>
      <c r="I65" s="29"/>
      <c r="K65" s="29"/>
    </row>
    <row r="66" spans="1:11" ht="18.95" customHeight="1">
      <c r="A66" s="69"/>
      <c r="C66" s="79"/>
      <c r="D66" s="83"/>
      <c r="E66" s="89"/>
      <c r="F66" s="83"/>
      <c r="H66" s="83"/>
      <c r="I66" s="29"/>
      <c r="K66" s="29"/>
    </row>
    <row r="67" spans="1:11" ht="18.95" customHeight="1">
      <c r="A67" s="69"/>
      <c r="C67" s="79"/>
      <c r="D67" s="83"/>
      <c r="E67" s="89"/>
      <c r="F67" s="83"/>
      <c r="H67" s="83"/>
      <c r="I67" s="29"/>
      <c r="K67" s="29"/>
    </row>
    <row r="68" spans="1:11" ht="18.95" customHeight="1">
      <c r="A68" s="69"/>
      <c r="C68" s="79"/>
      <c r="D68" s="83"/>
      <c r="E68" s="89"/>
      <c r="F68" s="83"/>
      <c r="H68" s="83"/>
      <c r="I68" s="29"/>
      <c r="K68" s="29"/>
    </row>
    <row r="69" spans="1:11" ht="18.95" customHeight="1">
      <c r="A69" s="69"/>
      <c r="C69" s="79"/>
      <c r="D69" s="83"/>
      <c r="E69" s="89"/>
      <c r="F69" s="83"/>
      <c r="H69" s="83"/>
      <c r="I69" s="29"/>
      <c r="K69" s="29"/>
    </row>
    <row r="70" spans="1:11" ht="18.95" customHeight="1">
      <c r="A70" s="69"/>
      <c r="C70" s="79"/>
      <c r="D70" s="83"/>
      <c r="E70" s="89"/>
      <c r="F70" s="83"/>
      <c r="H70" s="83"/>
      <c r="I70" s="29"/>
      <c r="K70" s="29"/>
    </row>
    <row r="71" spans="1:11" ht="18.95" customHeight="1">
      <c r="A71" s="69"/>
      <c r="C71" s="79"/>
      <c r="D71" s="83"/>
      <c r="E71" s="89"/>
      <c r="F71" s="83"/>
      <c r="H71" s="83"/>
      <c r="I71" s="29"/>
      <c r="K71" s="29"/>
    </row>
    <row r="72" spans="1:11" ht="18.95" customHeight="1">
      <c r="A72" s="69"/>
      <c r="C72" s="79"/>
      <c r="D72" s="83"/>
      <c r="E72" s="89"/>
      <c r="F72" s="83"/>
      <c r="H72" s="83"/>
      <c r="I72" s="29"/>
      <c r="K72" s="29"/>
    </row>
    <row r="73" spans="1:11" ht="18.95" customHeight="1">
      <c r="A73" s="69"/>
      <c r="C73" s="79"/>
      <c r="D73" s="83"/>
      <c r="E73" s="89"/>
      <c r="F73" s="83"/>
      <c r="H73" s="83"/>
      <c r="I73" s="29"/>
      <c r="K73" s="29"/>
    </row>
    <row r="74" spans="1:11" ht="18.95" customHeight="1">
      <c r="A74" s="69"/>
      <c r="C74" s="79"/>
      <c r="D74" s="83"/>
      <c r="E74" s="89"/>
      <c r="F74" s="83"/>
      <c r="H74" s="83"/>
      <c r="I74" s="29"/>
      <c r="K74" s="29"/>
    </row>
    <row r="75" spans="1:11" ht="18.95" customHeight="1">
      <c r="A75" s="69"/>
      <c r="C75" s="79"/>
      <c r="D75" s="83"/>
      <c r="E75" s="89"/>
      <c r="F75" s="83"/>
      <c r="H75" s="83"/>
      <c r="I75" s="29"/>
      <c r="K75" s="29"/>
    </row>
    <row r="76" spans="1:11" ht="18.95" customHeight="1">
      <c r="A76" s="69"/>
      <c r="C76" s="79"/>
      <c r="D76" s="83"/>
      <c r="E76" s="89"/>
      <c r="F76" s="83"/>
      <c r="H76" s="83"/>
      <c r="I76" s="29"/>
      <c r="K76" s="29"/>
    </row>
    <row r="77" spans="1:11" ht="18.95" customHeight="1">
      <c r="A77" s="69"/>
      <c r="C77" s="79"/>
      <c r="D77" s="83"/>
      <c r="E77" s="89"/>
      <c r="F77" s="83"/>
      <c r="H77" s="83"/>
      <c r="I77" s="29"/>
      <c r="K77" s="29"/>
    </row>
    <row r="78" spans="1:11" ht="18.95" customHeight="1">
      <c r="A78" s="69"/>
      <c r="C78" s="79"/>
      <c r="D78" s="83"/>
      <c r="E78" s="89"/>
      <c r="F78" s="83"/>
      <c r="H78" s="83"/>
      <c r="I78" s="29"/>
      <c r="K78" s="29"/>
    </row>
    <row r="79" spans="1:11" ht="18.95" customHeight="1">
      <c r="A79" s="69"/>
      <c r="C79" s="79"/>
      <c r="D79" s="83"/>
      <c r="E79" s="89"/>
      <c r="F79" s="83"/>
      <c r="H79" s="83"/>
      <c r="I79" s="29"/>
      <c r="K79" s="29"/>
    </row>
    <row r="80" spans="1:11" ht="18.95" customHeight="1">
      <c r="A80" s="69"/>
      <c r="C80" s="79"/>
      <c r="D80" s="83"/>
      <c r="E80" s="89"/>
      <c r="F80" s="83"/>
      <c r="H80" s="83"/>
      <c r="I80" s="29"/>
      <c r="K80" s="29"/>
    </row>
    <row r="81" spans="1:11" ht="18.95" customHeight="1">
      <c r="A81" s="69"/>
      <c r="C81" s="79"/>
      <c r="D81" s="83"/>
      <c r="E81" s="89"/>
      <c r="F81" s="83"/>
      <c r="H81" s="83"/>
      <c r="I81" s="29"/>
      <c r="K81" s="29"/>
    </row>
    <row r="82" spans="1:11" ht="18.95" customHeight="1">
      <c r="A82" s="69"/>
      <c r="C82" s="79"/>
      <c r="D82" s="83"/>
      <c r="E82" s="89"/>
      <c r="F82" s="83"/>
      <c r="H82" s="83"/>
      <c r="I82" s="29"/>
      <c r="K82" s="29"/>
    </row>
    <row r="83" spans="1:11" ht="18.95" customHeight="1">
      <c r="A83" s="69"/>
      <c r="C83" s="79"/>
      <c r="D83" s="83"/>
      <c r="E83" s="89"/>
      <c r="F83" s="83"/>
      <c r="H83" s="83"/>
      <c r="I83" s="29"/>
      <c r="K83" s="29"/>
    </row>
    <row r="84" spans="1:11" ht="18.95" customHeight="1">
      <c r="A84" s="69"/>
      <c r="C84" s="79"/>
      <c r="D84" s="83"/>
      <c r="E84" s="89"/>
      <c r="F84" s="83"/>
      <c r="H84" s="83"/>
      <c r="I84" s="29"/>
      <c r="K84" s="29"/>
    </row>
    <row r="85" spans="1:11" ht="18.95" customHeight="1">
      <c r="A85" s="69"/>
      <c r="C85" s="79"/>
      <c r="D85" s="83"/>
      <c r="E85" s="89"/>
      <c r="F85" s="83"/>
      <c r="H85" s="83"/>
      <c r="I85" s="29"/>
      <c r="K85" s="29"/>
    </row>
    <row r="86" spans="1:11" ht="18.95" customHeight="1">
      <c r="A86" s="69"/>
      <c r="C86" s="79"/>
      <c r="D86" s="83"/>
      <c r="E86" s="89"/>
      <c r="F86" s="83"/>
      <c r="H86" s="83"/>
      <c r="I86" s="29"/>
      <c r="K86" s="29"/>
    </row>
    <row r="87" spans="1:11" ht="18.95" customHeight="1">
      <c r="A87" s="69"/>
      <c r="C87" s="79"/>
      <c r="D87" s="83"/>
      <c r="E87" s="89"/>
      <c r="F87" s="83"/>
      <c r="H87" s="83"/>
      <c r="I87" s="29"/>
      <c r="K87" s="29"/>
    </row>
    <row r="88" spans="1:11" ht="18.95" customHeight="1">
      <c r="A88" s="69"/>
      <c r="C88" s="79"/>
      <c r="D88" s="83"/>
      <c r="E88" s="89"/>
      <c r="F88" s="83"/>
      <c r="H88" s="83"/>
      <c r="I88" s="29"/>
      <c r="K88" s="29"/>
    </row>
    <row r="89" spans="1:11" ht="18.95" customHeight="1">
      <c r="A89" s="69"/>
      <c r="C89" s="79"/>
      <c r="D89" s="83"/>
      <c r="E89" s="89"/>
      <c r="F89" s="83"/>
      <c r="H89" s="83"/>
      <c r="I89" s="29"/>
      <c r="K89" s="29"/>
    </row>
    <row r="90" spans="1:11" ht="18.95" customHeight="1">
      <c r="A90" s="69"/>
      <c r="C90" s="79"/>
      <c r="D90" s="83"/>
      <c r="E90" s="89"/>
      <c r="F90" s="83"/>
      <c r="H90" s="83"/>
      <c r="I90" s="29"/>
      <c r="K90" s="29"/>
    </row>
    <row r="91" spans="1:11" ht="18.95" customHeight="1">
      <c r="A91" s="69"/>
      <c r="C91" s="79"/>
      <c r="D91" s="83"/>
      <c r="E91" s="89"/>
      <c r="F91" s="83"/>
      <c r="H91" s="83"/>
      <c r="I91" s="29"/>
      <c r="K91" s="29"/>
    </row>
    <row r="92" spans="1:11" ht="18.95" customHeight="1">
      <c r="A92" s="69"/>
      <c r="C92" s="79"/>
      <c r="D92" s="83"/>
      <c r="E92" s="89"/>
      <c r="F92" s="83"/>
      <c r="H92" s="83"/>
      <c r="I92" s="29"/>
      <c r="K92" s="29"/>
    </row>
    <row r="93" spans="1:11" ht="18.95" customHeight="1">
      <c r="A93" s="69"/>
      <c r="C93" s="79"/>
      <c r="D93" s="83"/>
      <c r="E93" s="89"/>
      <c r="F93" s="83"/>
      <c r="H93" s="83"/>
      <c r="I93" s="29"/>
      <c r="K93" s="29"/>
    </row>
    <row r="94" spans="1:11" ht="18.95" customHeight="1">
      <c r="A94" s="69"/>
      <c r="C94" s="79"/>
      <c r="D94" s="83"/>
      <c r="E94" s="89"/>
      <c r="F94" s="83"/>
      <c r="H94" s="83"/>
      <c r="I94" s="29"/>
      <c r="K94" s="29"/>
    </row>
    <row r="95" spans="1:11" ht="18.95" customHeight="1">
      <c r="A95" s="69"/>
      <c r="C95" s="79"/>
      <c r="D95" s="83"/>
      <c r="E95" s="89"/>
      <c r="F95" s="83"/>
      <c r="H95" s="83"/>
      <c r="I95" s="29"/>
      <c r="K95" s="29"/>
    </row>
    <row r="96" spans="1:11" ht="18.95" customHeight="1">
      <c r="A96" s="69"/>
      <c r="C96" s="79"/>
      <c r="D96" s="83"/>
      <c r="E96" s="89"/>
      <c r="F96" s="83"/>
      <c r="H96" s="83"/>
      <c r="I96" s="29"/>
      <c r="K96" s="29"/>
    </row>
    <row r="97" spans="1:11" ht="18.95" customHeight="1">
      <c r="A97" s="69"/>
      <c r="C97" s="79"/>
      <c r="D97" s="83"/>
      <c r="E97" s="89"/>
      <c r="F97" s="83"/>
      <c r="H97" s="83"/>
      <c r="I97" s="29"/>
      <c r="K97" s="29"/>
    </row>
    <row r="98" spans="1:11" ht="18.95" customHeight="1">
      <c r="A98" s="69"/>
      <c r="C98" s="79"/>
      <c r="D98" s="83"/>
      <c r="E98" s="89"/>
      <c r="F98" s="83"/>
      <c r="H98" s="83"/>
      <c r="I98" s="29"/>
      <c r="K98" s="29"/>
    </row>
    <row r="99" spans="1:11" ht="18.95" customHeight="1">
      <c r="A99" s="69"/>
      <c r="C99" s="79"/>
      <c r="D99" s="83"/>
      <c r="E99" s="89"/>
      <c r="F99" s="83"/>
      <c r="H99" s="83"/>
      <c r="I99" s="29"/>
      <c r="K99" s="29"/>
    </row>
    <row r="100" spans="1:11" ht="18.95" customHeight="1">
      <c r="A100" s="69"/>
      <c r="C100" s="79"/>
      <c r="D100" s="83"/>
      <c r="E100" s="89"/>
      <c r="F100" s="83"/>
      <c r="H100" s="83"/>
      <c r="I100" s="29"/>
      <c r="K100" s="29"/>
    </row>
    <row r="101" spans="1:11" ht="18.95" customHeight="1">
      <c r="A101" s="69"/>
      <c r="C101" s="79"/>
      <c r="D101" s="83"/>
      <c r="E101" s="89"/>
      <c r="F101" s="83"/>
      <c r="H101" s="83"/>
      <c r="I101" s="29"/>
      <c r="K101" s="29"/>
    </row>
    <row r="102" spans="1:11" ht="18.95" customHeight="1">
      <c r="A102" s="69"/>
      <c r="C102" s="79"/>
      <c r="D102" s="83"/>
      <c r="E102" s="89"/>
      <c r="F102" s="83"/>
      <c r="H102" s="83"/>
      <c r="I102" s="29"/>
      <c r="K102" s="29"/>
    </row>
    <row r="103" spans="1:11" ht="18.95" customHeight="1">
      <c r="A103" s="69"/>
      <c r="C103" s="79"/>
      <c r="D103" s="83"/>
      <c r="E103" s="89"/>
      <c r="F103" s="83"/>
      <c r="H103" s="83"/>
      <c r="I103" s="29"/>
      <c r="K103" s="29"/>
    </row>
    <row r="104" spans="1:11" ht="18.95" customHeight="1">
      <c r="A104" s="69"/>
      <c r="C104" s="79"/>
      <c r="D104" s="83"/>
      <c r="E104" s="89"/>
      <c r="F104" s="83"/>
      <c r="H104" s="83"/>
      <c r="I104" s="29"/>
      <c r="K104" s="29"/>
    </row>
    <row r="105" spans="1:11" ht="18.95" customHeight="1">
      <c r="A105" s="69"/>
      <c r="C105" s="79"/>
      <c r="D105" s="83"/>
      <c r="E105" s="89"/>
      <c r="F105" s="83"/>
      <c r="H105" s="83"/>
      <c r="I105" s="29"/>
      <c r="K105" s="29"/>
    </row>
    <row r="106" spans="1:11" ht="18.95" customHeight="1">
      <c r="A106" s="69"/>
      <c r="C106" s="79"/>
      <c r="D106" s="83"/>
      <c r="E106" s="89"/>
      <c r="F106" s="83"/>
      <c r="H106" s="83"/>
      <c r="I106" s="29"/>
      <c r="K106" s="29"/>
    </row>
    <row r="107" spans="1:11" ht="18.95" customHeight="1">
      <c r="A107" s="69"/>
      <c r="C107" s="79"/>
      <c r="D107" s="83"/>
      <c r="E107" s="89"/>
      <c r="F107" s="83"/>
      <c r="H107" s="83"/>
      <c r="I107" s="29"/>
      <c r="K107" s="29"/>
    </row>
    <row r="108" spans="1:11" ht="18.95" customHeight="1">
      <c r="A108" s="69"/>
      <c r="C108" s="79"/>
      <c r="D108" s="83"/>
      <c r="E108" s="89"/>
      <c r="F108" s="83"/>
      <c r="H108" s="83"/>
      <c r="I108" s="29"/>
      <c r="K108" s="29"/>
    </row>
    <row r="109" spans="1:11" ht="18.95" customHeight="1">
      <c r="A109" s="69"/>
      <c r="C109" s="79"/>
      <c r="D109" s="83"/>
      <c r="E109" s="89"/>
      <c r="F109" s="83"/>
      <c r="H109" s="83"/>
      <c r="I109" s="29"/>
      <c r="K109" s="29"/>
    </row>
    <row r="110" spans="1:11" ht="18.95" customHeight="1">
      <c r="A110" s="69"/>
      <c r="C110" s="79"/>
      <c r="D110" s="83"/>
      <c r="E110" s="89"/>
      <c r="F110" s="83"/>
      <c r="H110" s="83"/>
      <c r="I110" s="29"/>
      <c r="K110" s="29"/>
    </row>
    <row r="111" spans="1:11" ht="18.95" customHeight="1">
      <c r="A111" s="69"/>
      <c r="C111" s="79"/>
      <c r="D111" s="83"/>
      <c r="E111" s="89"/>
      <c r="F111" s="83"/>
      <c r="H111" s="83"/>
      <c r="I111" s="29"/>
      <c r="K111" s="29"/>
    </row>
    <row r="112" spans="1:11" ht="18.95" customHeight="1">
      <c r="A112" s="69"/>
      <c r="C112" s="79"/>
      <c r="D112" s="83"/>
      <c r="E112" s="89"/>
      <c r="F112" s="83"/>
      <c r="H112" s="83"/>
      <c r="I112" s="29"/>
      <c r="K112" s="29"/>
    </row>
    <row r="113" spans="1:12" ht="18.95" customHeight="1">
      <c r="A113" s="69"/>
      <c r="C113" s="79"/>
      <c r="D113" s="83"/>
      <c r="E113" s="89"/>
      <c r="F113" s="83"/>
      <c r="H113" s="83"/>
      <c r="I113" s="29"/>
      <c r="K113" s="29"/>
    </row>
    <row r="114" spans="1:12" ht="18.95" customHeight="1">
      <c r="A114" s="69"/>
      <c r="C114" s="79"/>
      <c r="D114" s="83"/>
      <c r="E114" s="89"/>
      <c r="F114" s="83"/>
      <c r="H114" s="83"/>
      <c r="I114" s="29"/>
      <c r="K114" s="29"/>
    </row>
    <row r="115" spans="1:12" ht="18.95" customHeight="1">
      <c r="A115" s="69"/>
      <c r="C115" s="79"/>
      <c r="D115" s="83"/>
      <c r="E115" s="89"/>
      <c r="F115" s="83"/>
      <c r="H115" s="83"/>
      <c r="I115" s="29"/>
      <c r="K115" s="29"/>
    </row>
    <row r="116" spans="1:12" ht="18.95" customHeight="1">
      <c r="A116" s="69"/>
      <c r="C116" s="79"/>
      <c r="D116" s="83"/>
      <c r="E116" s="89"/>
      <c r="F116" s="83"/>
      <c r="H116" s="83"/>
      <c r="I116" s="29"/>
      <c r="K116" s="29"/>
    </row>
    <row r="117" spans="1:12" ht="18.95" customHeight="1">
      <c r="A117" s="97" t="s">
        <v>174</v>
      </c>
      <c r="C117" s="68" t="s">
        <v>38</v>
      </c>
      <c r="E117" s="58"/>
      <c r="G117" s="55"/>
      <c r="H117" s="58"/>
      <c r="I117" s="58"/>
      <c r="J117" s="98"/>
      <c r="K117" s="58"/>
      <c r="L117" s="55"/>
    </row>
    <row r="118" spans="1:12" ht="12" customHeight="1">
      <c r="A118" s="97"/>
      <c r="C118" s="68"/>
      <c r="E118" s="52"/>
      <c r="G118" s="55"/>
      <c r="H118" s="58"/>
      <c r="I118" s="58"/>
      <c r="J118" s="98"/>
      <c r="K118" s="99" t="s">
        <v>29</v>
      </c>
      <c r="L118" s="55"/>
    </row>
    <row r="119" spans="1:12" ht="16.5" customHeight="1">
      <c r="A119" s="285"/>
      <c r="B119" s="286"/>
      <c r="C119" s="671" t="s">
        <v>259</v>
      </c>
      <c r="D119" s="671"/>
      <c r="E119" s="671"/>
      <c r="F119" s="671"/>
      <c r="G119" s="671" t="s">
        <v>405</v>
      </c>
      <c r="H119" s="671"/>
      <c r="I119" s="671" t="s">
        <v>105</v>
      </c>
      <c r="J119" s="671"/>
      <c r="K119" s="671" t="s">
        <v>258</v>
      </c>
      <c r="L119" s="55"/>
    </row>
    <row r="120" spans="1:12" ht="16.5" customHeight="1">
      <c r="A120" s="287"/>
      <c r="B120" s="288"/>
      <c r="C120" s="671"/>
      <c r="D120" s="671"/>
      <c r="E120" s="671"/>
      <c r="F120" s="671"/>
      <c r="G120" s="671"/>
      <c r="H120" s="671"/>
      <c r="I120" s="671"/>
      <c r="J120" s="671"/>
      <c r="K120" s="671"/>
      <c r="L120" s="55"/>
    </row>
    <row r="121" spans="1:12" ht="16.5" customHeight="1">
      <c r="A121" s="287"/>
      <c r="B121" s="288"/>
      <c r="C121" s="288" t="s">
        <v>39</v>
      </c>
      <c r="D121" s="303"/>
      <c r="F121" s="308"/>
      <c r="G121" s="273"/>
      <c r="H121" s="275"/>
      <c r="I121" s="273"/>
      <c r="J121" s="275"/>
      <c r="K121" s="273"/>
      <c r="L121" s="55"/>
    </row>
    <row r="122" spans="1:12" s="68" customFormat="1" ht="16.5" customHeight="1">
      <c r="A122" s="287"/>
      <c r="B122" s="288"/>
      <c r="C122" s="289" t="s">
        <v>390</v>
      </c>
      <c r="D122" s="304"/>
      <c r="E122" s="315"/>
      <c r="F122" s="308"/>
      <c r="G122" s="276">
        <v>2758460984</v>
      </c>
      <c r="H122" s="276"/>
      <c r="I122" s="276">
        <v>6748164679</v>
      </c>
      <c r="J122" s="276"/>
      <c r="K122" s="290">
        <v>9506625663</v>
      </c>
    </row>
    <row r="123" spans="1:12" ht="16.5" customHeight="1">
      <c r="A123" s="287"/>
      <c r="B123" s="288"/>
      <c r="C123" s="291" t="s">
        <v>40</v>
      </c>
      <c r="D123" s="303"/>
      <c r="F123" s="309"/>
      <c r="G123" s="274">
        <v>0</v>
      </c>
      <c r="H123" s="274"/>
      <c r="I123" s="274">
        <v>0</v>
      </c>
      <c r="J123" s="274"/>
      <c r="K123" s="276">
        <f>I123+G123</f>
        <v>0</v>
      </c>
      <c r="L123" s="55"/>
    </row>
    <row r="124" spans="1:12" ht="16.5" customHeight="1">
      <c r="A124" s="287"/>
      <c r="B124" s="288"/>
      <c r="C124" s="291" t="s">
        <v>262</v>
      </c>
      <c r="D124" s="303"/>
      <c r="F124" s="309"/>
      <c r="G124" s="274">
        <v>0</v>
      </c>
      <c r="H124" s="274"/>
      <c r="I124" s="274">
        <v>0</v>
      </c>
      <c r="J124" s="274"/>
      <c r="K124" s="276">
        <f>I124+G124</f>
        <v>0</v>
      </c>
      <c r="L124" s="55"/>
    </row>
    <row r="125" spans="1:12" ht="16.5" customHeight="1">
      <c r="A125" s="287"/>
      <c r="B125" s="288"/>
      <c r="C125" s="291" t="s">
        <v>41</v>
      </c>
      <c r="D125" s="303"/>
      <c r="F125" s="309"/>
      <c r="G125" s="274">
        <v>0</v>
      </c>
      <c r="H125" s="274"/>
      <c r="I125" s="274">
        <v>0</v>
      </c>
      <c r="J125" s="274"/>
      <c r="K125" s="276">
        <f>I125+G125</f>
        <v>0</v>
      </c>
      <c r="L125" s="55"/>
    </row>
    <row r="126" spans="1:12" ht="16.5" customHeight="1">
      <c r="A126" s="287"/>
      <c r="B126" s="288"/>
      <c r="C126" s="291" t="s">
        <v>42</v>
      </c>
      <c r="D126" s="303"/>
      <c r="F126" s="309"/>
      <c r="G126" s="274">
        <v>0</v>
      </c>
      <c r="H126" s="274"/>
      <c r="I126" s="274">
        <v>0</v>
      </c>
      <c r="J126" s="274"/>
      <c r="K126" s="276">
        <f>I126+G126</f>
        <v>0</v>
      </c>
      <c r="L126" s="55"/>
    </row>
    <row r="127" spans="1:12" ht="16.5" customHeight="1">
      <c r="A127" s="287"/>
      <c r="B127" s="288"/>
      <c r="C127" s="291" t="s">
        <v>263</v>
      </c>
      <c r="D127" s="303"/>
      <c r="F127" s="309"/>
      <c r="G127" s="274"/>
      <c r="H127" s="274"/>
      <c r="I127" s="274"/>
      <c r="J127" s="274"/>
      <c r="K127" s="274"/>
      <c r="L127" s="55"/>
    </row>
    <row r="128" spans="1:12" s="68" customFormat="1" ht="16.5" customHeight="1">
      <c r="A128" s="287"/>
      <c r="B128" s="288"/>
      <c r="C128" s="289" t="s">
        <v>391</v>
      </c>
      <c r="D128" s="304"/>
      <c r="E128" s="315"/>
      <c r="F128" s="308"/>
      <c r="G128" s="276">
        <f>SUM(G122:G127)</f>
        <v>2758460984</v>
      </c>
      <c r="H128" s="276"/>
      <c r="I128" s="276">
        <f>SUM(I122:I127)</f>
        <v>6748164679</v>
      </c>
      <c r="J128" s="276"/>
      <c r="K128" s="290">
        <f>SUM(K122:K127)</f>
        <v>9506625663</v>
      </c>
    </row>
    <row r="129" spans="1:12" ht="16.5" customHeight="1">
      <c r="A129" s="287"/>
      <c r="B129" s="288"/>
      <c r="C129" s="288" t="s">
        <v>264</v>
      </c>
      <c r="D129" s="303"/>
      <c r="F129" s="308"/>
      <c r="G129" s="273"/>
      <c r="H129" s="275"/>
      <c r="I129" s="273"/>
      <c r="J129" s="275"/>
      <c r="K129" s="288"/>
      <c r="L129" s="55"/>
    </row>
    <row r="130" spans="1:12" s="68" customFormat="1" ht="16.5" customHeight="1">
      <c r="A130" s="287"/>
      <c r="B130" s="288"/>
      <c r="C130" s="289" t="s">
        <v>390</v>
      </c>
      <c r="D130" s="304"/>
      <c r="E130" s="315"/>
      <c r="F130" s="308"/>
      <c r="G130" s="276">
        <v>1719667649</v>
      </c>
      <c r="H130" s="276"/>
      <c r="I130" s="276">
        <v>4026696931</v>
      </c>
      <c r="J130" s="276"/>
      <c r="K130" s="290">
        <f>+G130+I130</f>
        <v>5746364580</v>
      </c>
    </row>
    <row r="131" spans="1:12" ht="16.5" customHeight="1">
      <c r="A131" s="287"/>
      <c r="B131" s="288"/>
      <c r="C131" s="291" t="s">
        <v>256</v>
      </c>
      <c r="D131" s="303"/>
      <c r="F131" s="309"/>
      <c r="G131" s="274">
        <v>93166667</v>
      </c>
      <c r="H131" s="274"/>
      <c r="I131" s="274">
        <v>277427204</v>
      </c>
      <c r="J131" s="292"/>
      <c r="K131" s="274">
        <f>I131+G131</f>
        <v>370593871</v>
      </c>
      <c r="L131" s="55"/>
    </row>
    <row r="132" spans="1:12" ht="16.5" customHeight="1">
      <c r="A132" s="287"/>
      <c r="B132" s="288"/>
      <c r="C132" s="291" t="s">
        <v>262</v>
      </c>
      <c r="D132" s="303"/>
      <c r="F132" s="309"/>
      <c r="G132" s="274">
        <v>0</v>
      </c>
      <c r="H132" s="274"/>
      <c r="I132" s="274">
        <v>0</v>
      </c>
      <c r="J132" s="274"/>
      <c r="K132" s="274">
        <f>I132+G132</f>
        <v>0</v>
      </c>
      <c r="L132" s="83"/>
    </row>
    <row r="133" spans="1:12" ht="16.5" customHeight="1">
      <c r="A133" s="287"/>
      <c r="B133" s="288"/>
      <c r="C133" s="291" t="s">
        <v>263</v>
      </c>
      <c r="D133" s="303"/>
      <c r="F133" s="309"/>
      <c r="G133" s="274">
        <v>0</v>
      </c>
      <c r="H133" s="274"/>
      <c r="I133" s="274">
        <v>0</v>
      </c>
      <c r="J133" s="274"/>
      <c r="K133" s="276">
        <f>I133+G133</f>
        <v>0</v>
      </c>
      <c r="L133" s="55"/>
    </row>
    <row r="134" spans="1:12" s="68" customFormat="1" ht="16.5" customHeight="1">
      <c r="A134" s="287"/>
      <c r="B134" s="288"/>
      <c r="C134" s="289" t="s">
        <v>391</v>
      </c>
      <c r="D134" s="304"/>
      <c r="E134" s="315"/>
      <c r="F134" s="308"/>
      <c r="G134" s="276">
        <f>SUM(G130:G133)</f>
        <v>1812834316</v>
      </c>
      <c r="H134" s="276"/>
      <c r="I134" s="276">
        <f>SUM(I130:I133)</f>
        <v>4304124135</v>
      </c>
      <c r="J134" s="276"/>
      <c r="K134" s="290">
        <f>SUM(K130:K133)</f>
        <v>6116958451</v>
      </c>
      <c r="L134" s="79"/>
    </row>
    <row r="135" spans="1:12" ht="16.5" customHeight="1">
      <c r="A135" s="287"/>
      <c r="B135" s="288"/>
      <c r="C135" s="288" t="s">
        <v>265</v>
      </c>
      <c r="D135" s="303"/>
      <c r="F135" s="308"/>
      <c r="G135" s="273"/>
      <c r="H135" s="275"/>
      <c r="I135" s="273"/>
      <c r="J135" s="275"/>
      <c r="K135" s="273"/>
      <c r="L135" s="55"/>
    </row>
    <row r="136" spans="1:12" ht="16.5" customHeight="1">
      <c r="A136" s="287"/>
      <c r="B136" s="288"/>
      <c r="C136" s="289" t="s">
        <v>392</v>
      </c>
      <c r="D136" s="303"/>
      <c r="F136" s="308"/>
      <c r="G136" s="275">
        <f>G122-G130</f>
        <v>1038793335</v>
      </c>
      <c r="H136" s="275"/>
      <c r="I136" s="275">
        <f>I122-I130</f>
        <v>2721467748</v>
      </c>
      <c r="J136" s="275"/>
      <c r="K136" s="293">
        <f>I136+G136</f>
        <v>3760261083</v>
      </c>
      <c r="L136" s="55"/>
    </row>
    <row r="137" spans="1:12" ht="16.5" customHeight="1">
      <c r="A137" s="287"/>
      <c r="B137" s="288"/>
      <c r="C137" s="289" t="s">
        <v>393</v>
      </c>
      <c r="D137" s="303"/>
      <c r="F137" s="308"/>
      <c r="G137" s="275">
        <f>G128-G134</f>
        <v>945626668</v>
      </c>
      <c r="H137" s="275"/>
      <c r="I137" s="275">
        <f>I128-I134</f>
        <v>2444040544</v>
      </c>
      <c r="J137" s="275"/>
      <c r="K137" s="293">
        <f>I137+G137</f>
        <v>3389667212</v>
      </c>
      <c r="L137" s="55"/>
    </row>
    <row r="138" spans="1:12" ht="16.5" customHeight="1">
      <c r="A138" s="287"/>
      <c r="B138" s="288"/>
      <c r="C138" s="275"/>
      <c r="D138" s="305"/>
      <c r="E138" s="314"/>
      <c r="F138" s="309"/>
      <c r="G138" s="274"/>
      <c r="H138" s="272"/>
      <c r="I138" s="276"/>
      <c r="J138" s="274"/>
      <c r="K138" s="276"/>
      <c r="L138" s="55"/>
    </row>
    <row r="139" spans="1:12" ht="16.5" customHeight="1">
      <c r="A139" s="294" t="s">
        <v>162</v>
      </c>
      <c r="B139" s="288"/>
      <c r="C139" s="275" t="s">
        <v>19</v>
      </c>
      <c r="D139" s="305"/>
      <c r="E139" s="314"/>
      <c r="F139" s="309"/>
      <c r="G139" s="274"/>
      <c r="H139" s="272"/>
      <c r="I139" s="276"/>
      <c r="J139" s="274"/>
      <c r="K139" s="276"/>
      <c r="L139" s="55"/>
    </row>
    <row r="140" spans="1:12" ht="11.25" customHeight="1">
      <c r="A140" s="287"/>
      <c r="B140" s="288"/>
      <c r="C140" s="275"/>
      <c r="D140" s="305"/>
      <c r="E140" s="314"/>
      <c r="F140" s="309"/>
      <c r="G140" s="671" t="s">
        <v>29</v>
      </c>
      <c r="H140" s="671"/>
      <c r="I140" s="671"/>
      <c r="J140" s="671"/>
      <c r="K140" s="671"/>
      <c r="L140" s="55"/>
    </row>
    <row r="141" spans="1:12" ht="26.25" customHeight="1">
      <c r="A141" s="287"/>
      <c r="B141" s="288"/>
      <c r="C141" s="295" t="s">
        <v>259</v>
      </c>
      <c r="D141" s="305"/>
      <c r="E141" s="314"/>
      <c r="F141" s="309"/>
      <c r="G141" s="296"/>
      <c r="H141" s="272"/>
      <c r="I141" s="296" t="s">
        <v>43</v>
      </c>
      <c r="J141" s="274"/>
      <c r="K141" s="297" t="s">
        <v>258</v>
      </c>
      <c r="L141" s="55"/>
    </row>
    <row r="142" spans="1:12" ht="16.5" customHeight="1">
      <c r="A142" s="287"/>
      <c r="B142" s="288"/>
      <c r="C142" s="275" t="s">
        <v>20</v>
      </c>
      <c r="D142" s="305"/>
      <c r="E142" s="314"/>
      <c r="F142" s="309"/>
      <c r="G142" s="274"/>
      <c r="H142" s="272"/>
      <c r="I142" s="276"/>
      <c r="J142" s="274"/>
      <c r="K142" s="276"/>
      <c r="L142" s="55"/>
    </row>
    <row r="143" spans="1:12" s="68" customFormat="1" ht="16.5" customHeight="1">
      <c r="A143" s="287"/>
      <c r="B143" s="288"/>
      <c r="C143" s="289" t="s">
        <v>390</v>
      </c>
      <c r="D143" s="306"/>
      <c r="E143" s="313"/>
      <c r="F143" s="308"/>
      <c r="G143" s="276"/>
      <c r="H143" s="275"/>
      <c r="I143" s="276">
        <v>152500000</v>
      </c>
      <c r="J143" s="276"/>
      <c r="K143" s="290">
        <f>I143+G143</f>
        <v>152500000</v>
      </c>
    </row>
    <row r="144" spans="1:12" ht="16.5" customHeight="1">
      <c r="A144" s="287"/>
      <c r="B144" s="288"/>
      <c r="C144" s="298" t="s">
        <v>255</v>
      </c>
      <c r="D144" s="305"/>
      <c r="E144" s="314"/>
      <c r="F144" s="309"/>
      <c r="G144" s="274"/>
      <c r="H144" s="272"/>
      <c r="I144" s="274">
        <v>0</v>
      </c>
      <c r="J144" s="274"/>
      <c r="K144" s="276">
        <f>I144+G144</f>
        <v>0</v>
      </c>
      <c r="L144" s="55"/>
    </row>
    <row r="145" spans="1:12" ht="16.5" customHeight="1">
      <c r="A145" s="287"/>
      <c r="B145" s="288"/>
      <c r="C145" s="298" t="s">
        <v>262</v>
      </c>
      <c r="D145" s="305"/>
      <c r="E145" s="314"/>
      <c r="F145" s="309"/>
      <c r="G145" s="274"/>
      <c r="H145" s="272"/>
      <c r="I145" s="274">
        <v>0</v>
      </c>
      <c r="J145" s="274"/>
      <c r="K145" s="276">
        <f>I145+G145</f>
        <v>0</v>
      </c>
      <c r="L145" s="55"/>
    </row>
    <row r="146" spans="1:12" ht="16.5" customHeight="1">
      <c r="A146" s="287"/>
      <c r="B146" s="288"/>
      <c r="C146" s="298" t="s">
        <v>266</v>
      </c>
      <c r="D146" s="305"/>
      <c r="E146" s="314"/>
      <c r="F146" s="309"/>
      <c r="G146" s="274"/>
      <c r="H146" s="272"/>
      <c r="I146" s="274">
        <v>0</v>
      </c>
      <c r="J146" s="274"/>
      <c r="K146" s="276">
        <f>I146+G146</f>
        <v>0</v>
      </c>
      <c r="L146" s="55"/>
    </row>
    <row r="147" spans="1:12" ht="16.5" customHeight="1">
      <c r="A147" s="287"/>
      <c r="B147" s="288"/>
      <c r="C147" s="298" t="s">
        <v>252</v>
      </c>
      <c r="D147" s="305"/>
      <c r="E147" s="314"/>
      <c r="F147" s="309"/>
      <c r="G147" s="274"/>
      <c r="H147" s="272"/>
      <c r="I147" s="274">
        <v>0</v>
      </c>
      <c r="J147" s="274"/>
      <c r="K147" s="276">
        <f>I147+G147</f>
        <v>0</v>
      </c>
      <c r="L147" s="55"/>
    </row>
    <row r="148" spans="1:12" s="68" customFormat="1" ht="16.5" customHeight="1">
      <c r="A148" s="287"/>
      <c r="B148" s="288"/>
      <c r="C148" s="289" t="s">
        <v>391</v>
      </c>
      <c r="D148" s="306"/>
      <c r="E148" s="313"/>
      <c r="F148" s="308"/>
      <c r="G148" s="276"/>
      <c r="H148" s="275"/>
      <c r="I148" s="276">
        <f>SUM(I143:I147)</f>
        <v>152500000</v>
      </c>
      <c r="J148" s="276"/>
      <c r="K148" s="290">
        <f>SUM(K143:K147)</f>
        <v>152500000</v>
      </c>
    </row>
    <row r="149" spans="1:12" ht="16.5" customHeight="1">
      <c r="A149" s="287"/>
      <c r="B149" s="288"/>
      <c r="C149" s="276" t="s">
        <v>264</v>
      </c>
      <c r="D149" s="305"/>
      <c r="E149" s="314"/>
      <c r="F149" s="309"/>
      <c r="G149" s="274"/>
      <c r="H149" s="272"/>
      <c r="I149" s="276"/>
      <c r="J149" s="274"/>
      <c r="K149" s="276"/>
      <c r="L149" s="55"/>
    </row>
    <row r="150" spans="1:12" s="68" customFormat="1" ht="16.5" customHeight="1">
      <c r="A150" s="287"/>
      <c r="B150" s="288"/>
      <c r="C150" s="289" t="s">
        <v>390</v>
      </c>
      <c r="D150" s="306"/>
      <c r="E150" s="313"/>
      <c r="F150" s="308"/>
      <c r="G150" s="276"/>
      <c r="H150" s="275"/>
      <c r="I150" s="276">
        <v>152500000</v>
      </c>
      <c r="J150" s="276"/>
      <c r="K150" s="290">
        <f t="shared" ref="K150:K155" si="0">I150+G150</f>
        <v>152500000</v>
      </c>
    </row>
    <row r="151" spans="1:12" ht="16.5" customHeight="1">
      <c r="A151" s="287"/>
      <c r="B151" s="288"/>
      <c r="C151" s="298" t="s">
        <v>256</v>
      </c>
      <c r="D151" s="305"/>
      <c r="E151" s="314"/>
      <c r="F151" s="309"/>
      <c r="G151" s="274"/>
      <c r="H151" s="272"/>
      <c r="I151" s="274">
        <v>0</v>
      </c>
      <c r="J151" s="274"/>
      <c r="K151" s="274">
        <f t="shared" si="0"/>
        <v>0</v>
      </c>
      <c r="L151" s="55"/>
    </row>
    <row r="152" spans="1:12" ht="16.5" customHeight="1">
      <c r="A152" s="287"/>
      <c r="B152" s="288"/>
      <c r="C152" s="298" t="s">
        <v>262</v>
      </c>
      <c r="D152" s="305"/>
      <c r="E152" s="314"/>
      <c r="F152" s="309"/>
      <c r="G152" s="274"/>
      <c r="H152" s="272"/>
      <c r="I152" s="274">
        <v>0</v>
      </c>
      <c r="J152" s="274"/>
      <c r="K152" s="276">
        <f t="shared" si="0"/>
        <v>0</v>
      </c>
      <c r="L152" s="55"/>
    </row>
    <row r="153" spans="1:12" ht="16.5" customHeight="1">
      <c r="A153" s="287"/>
      <c r="B153" s="288"/>
      <c r="C153" s="298" t="s">
        <v>266</v>
      </c>
      <c r="D153" s="305"/>
      <c r="E153" s="314"/>
      <c r="F153" s="309"/>
      <c r="G153" s="274"/>
      <c r="H153" s="272"/>
      <c r="I153" s="274">
        <v>0</v>
      </c>
      <c r="J153" s="274"/>
      <c r="K153" s="276">
        <f t="shared" si="0"/>
        <v>0</v>
      </c>
    </row>
    <row r="154" spans="1:12" ht="16.5" customHeight="1">
      <c r="A154" s="287"/>
      <c r="B154" s="288"/>
      <c r="C154" s="298" t="s">
        <v>252</v>
      </c>
      <c r="D154" s="305"/>
      <c r="E154" s="314"/>
      <c r="F154" s="309"/>
      <c r="G154" s="274"/>
      <c r="H154" s="272"/>
      <c r="I154" s="274">
        <v>0</v>
      </c>
      <c r="J154" s="274"/>
      <c r="K154" s="276">
        <f t="shared" si="0"/>
        <v>0</v>
      </c>
    </row>
    <row r="155" spans="1:12" s="68" customFormat="1" ht="16.5" customHeight="1">
      <c r="A155" s="287"/>
      <c r="B155" s="288"/>
      <c r="C155" s="289" t="s">
        <v>390</v>
      </c>
      <c r="D155" s="306"/>
      <c r="E155" s="313"/>
      <c r="F155" s="308"/>
      <c r="G155" s="276"/>
      <c r="H155" s="275"/>
      <c r="I155" s="276">
        <f>SUM(I150:I154)</f>
        <v>152500000</v>
      </c>
      <c r="J155" s="276"/>
      <c r="K155" s="290">
        <f t="shared" si="0"/>
        <v>152500000</v>
      </c>
      <c r="L155" s="85"/>
    </row>
    <row r="156" spans="1:12" ht="16.5" customHeight="1">
      <c r="A156" s="287"/>
      <c r="B156" s="288"/>
      <c r="C156" s="276" t="s">
        <v>265</v>
      </c>
      <c r="D156" s="305"/>
      <c r="E156" s="314"/>
      <c r="F156" s="309"/>
      <c r="G156" s="274"/>
      <c r="H156" s="272"/>
      <c r="I156" s="276"/>
      <c r="J156" s="274"/>
      <c r="K156" s="276"/>
    </row>
    <row r="157" spans="1:12" ht="16.5" customHeight="1">
      <c r="A157" s="287"/>
      <c r="B157" s="288"/>
      <c r="C157" s="289" t="s">
        <v>392</v>
      </c>
      <c r="D157" s="305"/>
      <c r="E157" s="314"/>
      <c r="F157" s="309"/>
      <c r="G157" s="276"/>
      <c r="H157" s="272"/>
      <c r="I157" s="276">
        <f>I143-I150</f>
        <v>0</v>
      </c>
      <c r="J157" s="274"/>
      <c r="K157" s="290">
        <f>K143-K150</f>
        <v>0</v>
      </c>
    </row>
    <row r="158" spans="1:12" ht="16.5" customHeight="1">
      <c r="A158" s="299"/>
      <c r="B158" s="300"/>
      <c r="C158" s="301" t="s">
        <v>393</v>
      </c>
      <c r="D158" s="307"/>
      <c r="E158" s="314"/>
      <c r="F158" s="310"/>
      <c r="G158" s="302"/>
      <c r="H158" s="277"/>
      <c r="I158" s="302">
        <f>I148-I155</f>
        <v>0</v>
      </c>
      <c r="J158" s="278"/>
      <c r="K158" s="302">
        <f>K148-K155</f>
        <v>0</v>
      </c>
    </row>
    <row r="159" spans="1:12" ht="18.95" customHeight="1">
      <c r="A159" s="69">
        <v>7</v>
      </c>
      <c r="C159" s="79" t="s">
        <v>2</v>
      </c>
      <c r="D159" s="83"/>
      <c r="E159" s="314"/>
      <c r="F159" s="83"/>
      <c r="H159" s="83"/>
      <c r="I159" s="71" t="s">
        <v>373</v>
      </c>
      <c r="J159" s="72"/>
      <c r="K159" s="30" t="s">
        <v>389</v>
      </c>
    </row>
    <row r="160" spans="1:12" s="81" customFormat="1" ht="18.95" customHeight="1">
      <c r="A160" s="101"/>
      <c r="D160" s="83"/>
      <c r="E160" s="314"/>
      <c r="F160" s="83"/>
      <c r="G160" s="59"/>
      <c r="H160" s="89"/>
      <c r="I160" s="73" t="s">
        <v>30</v>
      </c>
      <c r="J160" s="74"/>
      <c r="K160" s="73" t="s">
        <v>30</v>
      </c>
      <c r="L160" s="80"/>
    </row>
    <row r="161" spans="1:12" s="81" customFormat="1" ht="18.95" customHeight="1">
      <c r="A161" s="101"/>
      <c r="C161" s="55" t="s">
        <v>2</v>
      </c>
      <c r="D161" s="83"/>
      <c r="E161" s="314"/>
      <c r="F161" s="83"/>
      <c r="G161" s="59"/>
      <c r="H161" s="89"/>
      <c r="I161" s="32">
        <f>+CĐKT!D47</f>
        <v>0</v>
      </c>
      <c r="J161" s="25"/>
      <c r="K161" s="32">
        <f>+CĐKT!E47</f>
        <v>0</v>
      </c>
      <c r="L161" s="80"/>
    </row>
    <row r="162" spans="1:12" ht="18.95" customHeight="1" thickBot="1">
      <c r="A162" s="69"/>
      <c r="C162" s="79" t="s">
        <v>258</v>
      </c>
      <c r="D162" s="83"/>
      <c r="E162" s="314"/>
      <c r="F162" s="83"/>
      <c r="H162" s="83"/>
      <c r="I162" s="28">
        <f>+I161</f>
        <v>0</v>
      </c>
      <c r="K162" s="28">
        <f>+K161</f>
        <v>0</v>
      </c>
    </row>
    <row r="163" spans="1:12" ht="18.95" customHeight="1" thickTop="1">
      <c r="A163" s="69"/>
      <c r="C163" s="79"/>
      <c r="D163" s="83"/>
      <c r="E163" s="314"/>
      <c r="F163" s="83"/>
      <c r="H163" s="83"/>
      <c r="I163" s="55"/>
      <c r="J163" s="55"/>
      <c r="K163" s="55"/>
    </row>
    <row r="164" spans="1:12" ht="18.95" customHeight="1">
      <c r="A164" s="69">
        <v>8</v>
      </c>
      <c r="C164" s="79" t="s">
        <v>359</v>
      </c>
      <c r="D164" s="83"/>
      <c r="E164" s="314"/>
      <c r="F164" s="83"/>
      <c r="H164" s="83"/>
      <c r="I164" s="71" t="s">
        <v>373</v>
      </c>
      <c r="J164" s="72"/>
      <c r="K164" s="30" t="s">
        <v>389</v>
      </c>
    </row>
    <row r="165" spans="1:12" ht="18.95" customHeight="1">
      <c r="A165" s="102"/>
      <c r="D165" s="83"/>
      <c r="E165" s="316"/>
      <c r="F165" s="25"/>
      <c r="G165" s="59"/>
      <c r="H165" s="59"/>
      <c r="I165" s="73" t="s">
        <v>30</v>
      </c>
      <c r="J165" s="74"/>
      <c r="K165" s="73" t="s">
        <v>30</v>
      </c>
      <c r="L165" s="92"/>
    </row>
    <row r="166" spans="1:12" ht="18.95" customHeight="1">
      <c r="A166" s="102"/>
      <c r="C166" s="55" t="s">
        <v>364</v>
      </c>
      <c r="D166" s="83"/>
      <c r="E166" s="316"/>
      <c r="F166" s="25"/>
      <c r="G166" s="59"/>
      <c r="H166" s="59"/>
      <c r="I166" s="88">
        <v>0</v>
      </c>
      <c r="J166" s="88"/>
      <c r="K166" s="88">
        <v>0</v>
      </c>
      <c r="L166" s="92"/>
    </row>
    <row r="167" spans="1:12" ht="18.95" customHeight="1">
      <c r="A167" s="69"/>
      <c r="C167" s="55" t="s">
        <v>360</v>
      </c>
      <c r="D167" s="83"/>
      <c r="E167" s="314"/>
      <c r="F167" s="83"/>
      <c r="H167" s="83"/>
      <c r="I167" s="32" t="e">
        <f>+CĐKT!D58</f>
        <v>#REF!</v>
      </c>
      <c r="J167" s="32" t="e">
        <f>+CĐKT!#REF!</f>
        <v>#REF!</v>
      </c>
      <c r="K167" s="32" t="e">
        <f>+CĐKT!E58</f>
        <v>#REF!</v>
      </c>
    </row>
    <row r="168" spans="1:12" ht="18.95" customHeight="1" thickBot="1">
      <c r="A168" s="69"/>
      <c r="C168" s="79" t="s">
        <v>258</v>
      </c>
      <c r="D168" s="83"/>
      <c r="E168" s="314"/>
      <c r="F168" s="83"/>
      <c r="G168" s="59"/>
      <c r="H168" s="89"/>
      <c r="I168" s="28" t="e">
        <f>+I167</f>
        <v>#REF!</v>
      </c>
      <c r="K168" s="28" t="e">
        <f>+K167</f>
        <v>#REF!</v>
      </c>
    </row>
    <row r="169" spans="1:12" ht="18.95" customHeight="1" thickTop="1">
      <c r="A169" s="69"/>
      <c r="C169" s="79"/>
      <c r="D169" s="83"/>
      <c r="E169" s="314"/>
      <c r="F169" s="83"/>
      <c r="H169" s="83"/>
      <c r="I169" s="32"/>
      <c r="J169" s="59"/>
      <c r="K169" s="32"/>
    </row>
    <row r="170" spans="1:12" s="237" customFormat="1" ht="18.95" customHeight="1">
      <c r="A170" s="241">
        <v>9</v>
      </c>
      <c r="B170" s="229"/>
      <c r="C170" s="242" t="s">
        <v>280</v>
      </c>
      <c r="D170" s="243"/>
      <c r="E170" s="317"/>
      <c r="F170" s="243"/>
      <c r="G170" s="134"/>
      <c r="H170" s="243"/>
      <c r="I170" s="232" t="s">
        <v>373</v>
      </c>
      <c r="J170" s="11"/>
      <c r="K170" s="10" t="s">
        <v>389</v>
      </c>
      <c r="L170" s="244"/>
    </row>
    <row r="171" spans="1:12" s="237" customFormat="1" ht="13.5" customHeight="1">
      <c r="A171" s="228"/>
      <c r="B171" s="229"/>
      <c r="C171" s="242"/>
      <c r="D171" s="243"/>
      <c r="E171" s="317"/>
      <c r="F171" s="243"/>
      <c r="G171" s="134"/>
      <c r="H171" s="243"/>
      <c r="I171" s="217" t="s">
        <v>30</v>
      </c>
      <c r="J171" s="236"/>
      <c r="K171" s="217" t="s">
        <v>30</v>
      </c>
      <c r="L171" s="244"/>
    </row>
    <row r="172" spans="1:12" s="230" customFormat="1" ht="18.95" customHeight="1">
      <c r="A172" s="245"/>
      <c r="C172" s="242" t="s">
        <v>269</v>
      </c>
      <c r="D172" s="242"/>
      <c r="E172" s="318"/>
      <c r="F172" s="242"/>
      <c r="G172" s="242"/>
      <c r="H172" s="242"/>
      <c r="I172" s="10">
        <f>I173</f>
        <v>124330936448</v>
      </c>
      <c r="J172" s="10"/>
      <c r="K172" s="10">
        <f>K173</f>
        <v>111902280630</v>
      </c>
      <c r="L172" s="246"/>
    </row>
    <row r="173" spans="1:12" s="237" customFormat="1" ht="18.95" customHeight="1">
      <c r="A173" s="228"/>
      <c r="B173" s="229"/>
      <c r="C173" s="230" t="s">
        <v>31</v>
      </c>
      <c r="D173" s="243"/>
      <c r="E173" s="317"/>
      <c r="F173" s="243"/>
      <c r="G173" s="243"/>
      <c r="H173" s="243"/>
      <c r="I173" s="247">
        <f>SUM(I174:I178)</f>
        <v>124330936448</v>
      </c>
      <c r="J173" s="10"/>
      <c r="K173" s="247">
        <f>SUM(K174:K178)</f>
        <v>111902280630</v>
      </c>
      <c r="L173" s="244"/>
    </row>
    <row r="174" spans="1:12" s="237" customFormat="1" ht="18.95" customHeight="1">
      <c r="A174" s="228"/>
      <c r="B174" s="229"/>
      <c r="C174" s="237" t="s">
        <v>32</v>
      </c>
      <c r="D174" s="243"/>
      <c r="E174" s="317"/>
      <c r="F174" s="243"/>
      <c r="G174" s="243"/>
      <c r="H174" s="243"/>
      <c r="I174" s="134"/>
      <c r="J174" s="10"/>
      <c r="K174" s="134">
        <v>0</v>
      </c>
      <c r="L174" s="244"/>
    </row>
    <row r="175" spans="1:12" s="237" customFormat="1" ht="18.95" customHeight="1">
      <c r="A175" s="228"/>
      <c r="B175" s="229"/>
      <c r="C175" s="237" t="s">
        <v>246</v>
      </c>
      <c r="D175" s="243"/>
      <c r="E175" s="317"/>
      <c r="F175" s="243"/>
      <c r="G175" s="243"/>
      <c r="H175" s="243"/>
      <c r="I175" s="134">
        <v>81500281537</v>
      </c>
      <c r="J175" s="10"/>
      <c r="K175" s="134">
        <v>82766832936</v>
      </c>
      <c r="L175" s="244"/>
    </row>
    <row r="176" spans="1:12" s="237" customFormat="1" ht="18.95" customHeight="1">
      <c r="A176" s="228"/>
      <c r="B176" s="229"/>
      <c r="C176" s="237" t="s">
        <v>247</v>
      </c>
      <c r="D176" s="243"/>
      <c r="E176" s="317"/>
      <c r="F176" s="243"/>
      <c r="G176" s="243"/>
      <c r="H176" s="243"/>
      <c r="I176" s="134">
        <v>37413710844</v>
      </c>
      <c r="J176" s="10"/>
      <c r="K176" s="134">
        <v>24055437800</v>
      </c>
      <c r="L176" s="248"/>
    </row>
    <row r="177" spans="1:13" s="237" customFormat="1" ht="18.95" customHeight="1">
      <c r="A177" s="228"/>
      <c r="B177" s="229"/>
      <c r="C177" s="237" t="s">
        <v>44</v>
      </c>
      <c r="D177" s="243"/>
      <c r="E177" s="317"/>
      <c r="F177" s="243"/>
      <c r="G177" s="243"/>
      <c r="H177" s="243"/>
      <c r="I177" s="134"/>
      <c r="J177" s="10"/>
      <c r="K177" s="134">
        <v>0</v>
      </c>
      <c r="L177" s="244"/>
    </row>
    <row r="178" spans="1:13" s="237" customFormat="1" ht="18.95" customHeight="1">
      <c r="A178" s="228"/>
      <c r="B178" s="229"/>
      <c r="C178" s="237" t="s">
        <v>295</v>
      </c>
      <c r="D178" s="243"/>
      <c r="E178" s="317"/>
      <c r="F178" s="243"/>
      <c r="G178" s="243"/>
      <c r="H178" s="243"/>
      <c r="I178" s="134">
        <v>5416944067</v>
      </c>
      <c r="J178" s="10"/>
      <c r="K178" s="134">
        <v>5080009894</v>
      </c>
      <c r="L178" s="244"/>
    </row>
    <row r="179" spans="1:13" s="237" customFormat="1" ht="18.95" customHeight="1" thickBot="1">
      <c r="A179" s="228"/>
      <c r="B179" s="229"/>
      <c r="C179" s="242" t="s">
        <v>258</v>
      </c>
      <c r="D179" s="243"/>
      <c r="E179" s="317"/>
      <c r="F179" s="243"/>
      <c r="G179" s="134"/>
      <c r="H179" s="243"/>
      <c r="I179" s="9">
        <f>I172</f>
        <v>124330936448</v>
      </c>
      <c r="J179" s="134"/>
      <c r="K179" s="9">
        <f>K172</f>
        <v>111902280630</v>
      </c>
      <c r="L179" s="244"/>
    </row>
    <row r="180" spans="1:13" s="237" customFormat="1" ht="12.75" customHeight="1" thickTop="1">
      <c r="A180" s="228"/>
      <c r="B180" s="229"/>
      <c r="C180" s="242"/>
      <c r="D180" s="243"/>
      <c r="E180" s="317"/>
      <c r="F180" s="243"/>
      <c r="G180" s="134"/>
      <c r="H180" s="243"/>
      <c r="I180" s="12"/>
      <c r="J180" s="134"/>
      <c r="K180" s="12"/>
      <c r="L180" s="244"/>
    </row>
    <row r="181" spans="1:13" ht="18.95" customHeight="1">
      <c r="A181" s="97">
        <v>10</v>
      </c>
      <c r="C181" s="79" t="s">
        <v>298</v>
      </c>
      <c r="D181" s="83"/>
      <c r="E181" s="314"/>
      <c r="F181" s="83"/>
      <c r="H181" s="83"/>
      <c r="I181" s="87"/>
      <c r="K181" s="87"/>
    </row>
    <row r="182" spans="1:13" ht="13.5" customHeight="1">
      <c r="A182" s="69"/>
      <c r="C182" s="79"/>
      <c r="D182" s="83"/>
      <c r="E182" s="314"/>
      <c r="F182" s="83"/>
      <c r="H182" s="83"/>
      <c r="I182" s="87"/>
      <c r="K182" s="103" t="s">
        <v>29</v>
      </c>
    </row>
    <row r="183" spans="1:13" ht="28.5" customHeight="1">
      <c r="A183" s="69"/>
      <c r="C183" s="279" t="s">
        <v>259</v>
      </c>
      <c r="D183" s="280"/>
      <c r="E183" s="319" t="s">
        <v>374</v>
      </c>
      <c r="F183" s="100"/>
      <c r="G183" s="100" t="s">
        <v>272</v>
      </c>
      <c r="H183" s="279"/>
      <c r="I183" s="100" t="s">
        <v>285</v>
      </c>
      <c r="J183" s="279"/>
      <c r="K183" s="100" t="s">
        <v>373</v>
      </c>
    </row>
    <row r="184" spans="1:13" ht="20.100000000000001" customHeight="1">
      <c r="A184" s="69"/>
      <c r="C184" s="281" t="s">
        <v>45</v>
      </c>
      <c r="D184" s="89"/>
      <c r="E184" s="320">
        <v>3329225746</v>
      </c>
      <c r="F184" s="104"/>
      <c r="G184" s="105">
        <v>-759518444</v>
      </c>
      <c r="H184" s="104"/>
      <c r="I184" s="105">
        <v>998169503</v>
      </c>
      <c r="J184" s="282"/>
      <c r="K184" s="108">
        <f>+E184+G184-I184</f>
        <v>1571537799</v>
      </c>
      <c r="L184" s="54">
        <f>3329225746-K184</f>
        <v>1757687947</v>
      </c>
    </row>
    <row r="185" spans="1:13" ht="28.5" customHeight="1">
      <c r="A185" s="69"/>
      <c r="C185" s="281" t="s">
        <v>59</v>
      </c>
      <c r="D185" s="89"/>
      <c r="E185" s="320">
        <v>0</v>
      </c>
      <c r="F185" s="104"/>
      <c r="G185" s="105"/>
      <c r="H185" s="283"/>
      <c r="I185" s="105"/>
      <c r="J185" s="282"/>
      <c r="K185" s="108">
        <f t="shared" ref="K185:K191" si="1">E185+G185-I185</f>
        <v>0</v>
      </c>
    </row>
    <row r="186" spans="1:13" ht="20.100000000000001" customHeight="1">
      <c r="A186" s="69"/>
      <c r="C186" s="58" t="s">
        <v>84</v>
      </c>
      <c r="D186" s="89"/>
      <c r="E186" s="321">
        <v>11049704673.285</v>
      </c>
      <c r="F186" s="59"/>
      <c r="G186" s="106">
        <v>907437077</v>
      </c>
      <c r="H186" s="59"/>
      <c r="I186" s="106"/>
      <c r="J186" s="89"/>
      <c r="K186" s="59">
        <f t="shared" si="1"/>
        <v>11957141750.285</v>
      </c>
      <c r="M186" s="107"/>
    </row>
    <row r="187" spans="1:13" ht="20.100000000000001" customHeight="1">
      <c r="A187" s="69"/>
      <c r="C187" s="58" t="s">
        <v>299</v>
      </c>
      <c r="D187" s="89"/>
      <c r="E187" s="322">
        <v>392095629</v>
      </c>
      <c r="F187" s="59"/>
      <c r="G187" s="59">
        <v>42239585</v>
      </c>
      <c r="H187" s="59"/>
      <c r="I187" s="59"/>
      <c r="J187" s="89"/>
      <c r="K187" s="59">
        <f t="shared" si="1"/>
        <v>434335214</v>
      </c>
      <c r="M187" s="107"/>
    </row>
    <row r="188" spans="1:13" ht="20.100000000000001" customHeight="1">
      <c r="A188" s="69"/>
      <c r="C188" s="281" t="s">
        <v>46</v>
      </c>
      <c r="D188" s="89"/>
      <c r="E188" s="323">
        <v>0</v>
      </c>
      <c r="F188" s="104"/>
      <c r="G188" s="104"/>
      <c r="H188" s="104"/>
      <c r="I188" s="104"/>
      <c r="J188" s="104"/>
      <c r="K188" s="108">
        <f t="shared" si="1"/>
        <v>0</v>
      </c>
    </row>
    <row r="189" spans="1:13" ht="20.100000000000001" customHeight="1">
      <c r="A189" s="69"/>
      <c r="C189" s="58" t="s">
        <v>47</v>
      </c>
      <c r="D189" s="89"/>
      <c r="E189" s="316">
        <v>0</v>
      </c>
      <c r="F189" s="59"/>
      <c r="G189" s="59">
        <v>3000000</v>
      </c>
      <c r="H189" s="59"/>
      <c r="I189" s="59">
        <v>3000000</v>
      </c>
      <c r="J189" s="89"/>
      <c r="K189" s="59">
        <f t="shared" si="1"/>
        <v>0</v>
      </c>
    </row>
    <row r="190" spans="1:13" ht="20.100000000000001" customHeight="1">
      <c r="A190" s="69"/>
      <c r="C190" s="58" t="s">
        <v>48</v>
      </c>
      <c r="D190" s="89"/>
      <c r="E190" s="316">
        <v>0</v>
      </c>
      <c r="F190" s="59"/>
      <c r="G190" s="59"/>
      <c r="H190" s="59"/>
      <c r="I190" s="59"/>
      <c r="J190" s="89"/>
      <c r="K190" s="59">
        <f t="shared" si="1"/>
        <v>0</v>
      </c>
    </row>
    <row r="191" spans="1:13" ht="20.100000000000001" customHeight="1">
      <c r="A191" s="69"/>
      <c r="C191" s="58" t="s">
        <v>62</v>
      </c>
      <c r="D191" s="89"/>
      <c r="E191" s="316">
        <v>0</v>
      </c>
      <c r="F191" s="59"/>
      <c r="G191" s="59"/>
      <c r="H191" s="59"/>
      <c r="I191" s="59"/>
      <c r="J191" s="89"/>
      <c r="K191" s="59">
        <f t="shared" si="1"/>
        <v>0</v>
      </c>
    </row>
    <row r="192" spans="1:13" ht="20.100000000000001" customHeight="1">
      <c r="A192" s="82"/>
      <c r="B192" s="55"/>
      <c r="C192" s="671" t="s">
        <v>85</v>
      </c>
      <c r="D192" s="89"/>
      <c r="E192" s="671">
        <v>0</v>
      </c>
      <c r="F192" s="59"/>
      <c r="G192" s="59"/>
      <c r="H192" s="89"/>
      <c r="I192" s="89"/>
      <c r="J192" s="89"/>
      <c r="K192" s="671"/>
    </row>
    <row r="193" spans="1:15" ht="12" customHeight="1">
      <c r="A193" s="82"/>
      <c r="B193" s="55"/>
      <c r="C193" s="671"/>
      <c r="D193" s="89"/>
      <c r="E193" s="671"/>
      <c r="F193" s="59"/>
      <c r="G193" s="59"/>
      <c r="H193" s="89"/>
      <c r="I193" s="89"/>
      <c r="J193" s="89"/>
      <c r="K193" s="671"/>
    </row>
    <row r="194" spans="1:15" s="68" customFormat="1" ht="20.100000000000001" customHeight="1">
      <c r="A194" s="69"/>
      <c r="C194" s="671" t="s">
        <v>141</v>
      </c>
      <c r="D194" s="98"/>
      <c r="E194" s="671">
        <f>SUM(E184:E193)</f>
        <v>14771026048.285</v>
      </c>
      <c r="F194" s="87"/>
      <c r="G194" s="87"/>
      <c r="H194" s="98"/>
      <c r="I194" s="98"/>
      <c r="J194" s="98"/>
      <c r="K194" s="671">
        <f>SUM(K184:K193)</f>
        <v>13963014763.285</v>
      </c>
      <c r="L194" s="85"/>
    </row>
    <row r="195" spans="1:15" ht="20.100000000000001" customHeight="1">
      <c r="A195" s="69"/>
      <c r="C195" s="671" t="s">
        <v>281</v>
      </c>
      <c r="D195" s="89"/>
      <c r="E195" s="671"/>
      <c r="F195" s="59"/>
      <c r="G195" s="59"/>
      <c r="H195" s="89"/>
      <c r="I195" s="98"/>
      <c r="J195" s="89"/>
      <c r="K195" s="671"/>
    </row>
    <row r="196" spans="1:15" s="237" customFormat="1" ht="20.100000000000001" customHeight="1">
      <c r="A196" s="228">
        <v>11</v>
      </c>
      <c r="B196" s="229"/>
      <c r="C196" s="229" t="s">
        <v>103</v>
      </c>
      <c r="D196" s="243"/>
      <c r="E196" s="317"/>
      <c r="F196" s="11"/>
      <c r="G196" s="249"/>
      <c r="H196" s="243"/>
      <c r="I196" s="250" t="s">
        <v>373</v>
      </c>
      <c r="J196" s="11"/>
      <c r="K196" s="284" t="s">
        <v>374</v>
      </c>
      <c r="L196" s="251"/>
      <c r="M196" s="252"/>
      <c r="N196" s="252"/>
      <c r="O196" s="252"/>
    </row>
    <row r="197" spans="1:15" s="237" customFormat="1" ht="20.100000000000001" customHeight="1">
      <c r="A197" s="228"/>
      <c r="B197" s="229"/>
      <c r="C197" s="242"/>
      <c r="D197" s="243"/>
      <c r="E197" s="317"/>
      <c r="F197" s="243"/>
      <c r="G197" s="134"/>
      <c r="H197" s="243"/>
      <c r="I197" s="217" t="s">
        <v>30</v>
      </c>
      <c r="J197" s="236"/>
      <c r="K197" s="217" t="s">
        <v>30</v>
      </c>
      <c r="L197" s="251"/>
      <c r="M197" s="252"/>
      <c r="N197" s="252"/>
      <c r="O197" s="252"/>
    </row>
    <row r="198" spans="1:15" s="230" customFormat="1" ht="20.100000000000001" customHeight="1">
      <c r="A198" s="245"/>
      <c r="C198" s="237" t="s">
        <v>49</v>
      </c>
      <c r="D198" s="253"/>
      <c r="E198" s="324"/>
      <c r="F198" s="254"/>
      <c r="G198" s="254"/>
      <c r="H198" s="253"/>
      <c r="I198" s="134">
        <v>75964867</v>
      </c>
      <c r="J198" s="247"/>
      <c r="K198" s="255">
        <v>50700742</v>
      </c>
      <c r="L198" s="256"/>
      <c r="M198" s="257"/>
      <c r="N198" s="257"/>
      <c r="O198" s="257"/>
    </row>
    <row r="199" spans="1:15" s="230" customFormat="1" ht="20.100000000000001" customHeight="1">
      <c r="A199" s="245"/>
      <c r="C199" s="237" t="s">
        <v>286</v>
      </c>
      <c r="D199" s="253"/>
      <c r="E199" s="324"/>
      <c r="F199" s="254"/>
      <c r="G199" s="254"/>
      <c r="H199" s="253"/>
      <c r="I199" s="134">
        <v>207421246</v>
      </c>
      <c r="J199" s="247"/>
      <c r="K199" s="255">
        <v>97145326</v>
      </c>
      <c r="L199" s="256"/>
      <c r="M199" s="257"/>
      <c r="N199" s="257"/>
      <c r="O199" s="257"/>
    </row>
    <row r="200" spans="1:15" s="230" customFormat="1" ht="20.100000000000001" customHeight="1">
      <c r="A200" s="245"/>
      <c r="C200" s="237" t="s">
        <v>115</v>
      </c>
      <c r="D200" s="253"/>
      <c r="E200" s="324"/>
      <c r="F200" s="254"/>
      <c r="G200" s="254"/>
      <c r="H200" s="253"/>
      <c r="I200" s="134">
        <v>56575563</v>
      </c>
      <c r="J200" s="247"/>
      <c r="K200" s="255">
        <v>47723171</v>
      </c>
      <c r="L200" s="256"/>
      <c r="M200" s="257"/>
      <c r="N200" s="257"/>
      <c r="O200" s="257"/>
    </row>
    <row r="201" spans="1:15" s="230" customFormat="1" ht="18.95" customHeight="1">
      <c r="A201" s="245"/>
      <c r="C201" s="237" t="s">
        <v>58</v>
      </c>
      <c r="D201" s="253"/>
      <c r="E201" s="324"/>
      <c r="F201" s="254"/>
      <c r="G201" s="254"/>
      <c r="H201" s="253"/>
      <c r="I201" s="134"/>
      <c r="J201" s="247"/>
      <c r="K201" s="255"/>
      <c r="L201" s="256"/>
      <c r="M201" s="257"/>
      <c r="N201" s="257"/>
      <c r="O201" s="257"/>
    </row>
    <row r="202" spans="1:15" s="230" customFormat="1" ht="18.95" customHeight="1">
      <c r="A202" s="245"/>
      <c r="C202" s="237" t="s">
        <v>50</v>
      </c>
      <c r="D202" s="253"/>
      <c r="E202" s="324"/>
      <c r="F202" s="254"/>
      <c r="G202" s="254"/>
      <c r="H202" s="253"/>
      <c r="I202" s="134">
        <v>5745441733</v>
      </c>
      <c r="J202" s="247"/>
      <c r="K202" s="134">
        <v>833968181</v>
      </c>
      <c r="L202" s="256"/>
      <c r="M202" s="257"/>
      <c r="N202" s="257"/>
      <c r="O202" s="257"/>
    </row>
    <row r="203" spans="1:15" s="237" customFormat="1" ht="18.95" customHeight="1" thickBot="1">
      <c r="A203" s="228"/>
      <c r="B203" s="229"/>
      <c r="C203" s="229" t="s">
        <v>258</v>
      </c>
      <c r="D203" s="243"/>
      <c r="E203" s="325"/>
      <c r="F203" s="220"/>
      <c r="G203" s="12"/>
      <c r="H203" s="243"/>
      <c r="I203" s="9">
        <f>SUM(I198:I202)</f>
        <v>6085403409</v>
      </c>
      <c r="J203" s="12"/>
      <c r="K203" s="9">
        <f>SUM(K198:K202)</f>
        <v>1029537420</v>
      </c>
      <c r="L203" s="258"/>
      <c r="M203" s="252"/>
      <c r="N203" s="252"/>
      <c r="O203" s="252"/>
    </row>
    <row r="204" spans="1:15" s="237" customFormat="1" ht="18.95" customHeight="1" thickTop="1">
      <c r="A204" s="228">
        <v>12</v>
      </c>
      <c r="B204" s="229"/>
      <c r="C204" s="242" t="s">
        <v>282</v>
      </c>
      <c r="D204" s="243"/>
      <c r="E204" s="671"/>
      <c r="F204" s="255"/>
      <c r="G204" s="671"/>
      <c r="H204" s="243"/>
      <c r="I204" s="250" t="s">
        <v>373</v>
      </c>
      <c r="J204" s="12"/>
      <c r="K204" s="284" t="s">
        <v>374</v>
      </c>
      <c r="L204" s="251"/>
      <c r="M204" s="252"/>
      <c r="N204" s="252"/>
      <c r="O204" s="252"/>
    </row>
    <row r="205" spans="1:15" s="237" customFormat="1" ht="18.95" customHeight="1">
      <c r="C205" s="243"/>
      <c r="D205" s="243"/>
      <c r="E205" s="671"/>
      <c r="F205" s="255"/>
      <c r="G205" s="671"/>
      <c r="H205" s="243"/>
      <c r="I205" s="217" t="s">
        <v>30</v>
      </c>
      <c r="J205" s="10"/>
      <c r="K205" s="217" t="s">
        <v>30</v>
      </c>
      <c r="L205" s="251"/>
      <c r="M205" s="252"/>
      <c r="N205" s="252"/>
      <c r="O205" s="252"/>
    </row>
    <row r="206" spans="1:15" s="234" customFormat="1" ht="18.95" customHeight="1">
      <c r="A206" s="233"/>
      <c r="C206" s="229" t="s">
        <v>52</v>
      </c>
      <c r="D206" s="259"/>
      <c r="E206" s="326"/>
      <c r="F206" s="259"/>
      <c r="G206" s="260"/>
      <c r="H206" s="259"/>
      <c r="I206" s="10">
        <f>I207+I213</f>
        <v>98130393045</v>
      </c>
      <c r="J206" s="261"/>
      <c r="K206" s="10">
        <f>K207+K213</f>
        <v>109780786877</v>
      </c>
      <c r="L206" s="262"/>
      <c r="M206" s="263"/>
      <c r="N206" s="263"/>
      <c r="O206" s="263"/>
    </row>
    <row r="207" spans="1:15" s="230" customFormat="1" ht="18.95" customHeight="1">
      <c r="A207" s="245"/>
      <c r="C207" s="230" t="s">
        <v>283</v>
      </c>
      <c r="D207" s="253"/>
      <c r="E207" s="327"/>
      <c r="F207" s="253"/>
      <c r="G207" s="264"/>
      <c r="H207" s="253"/>
      <c r="I207" s="247">
        <f>SUM(I208:I212)</f>
        <v>95724524672</v>
      </c>
      <c r="J207" s="247"/>
      <c r="K207" s="247">
        <f>SUM(K208:K212)</f>
        <v>107023273430</v>
      </c>
      <c r="L207" s="256"/>
      <c r="M207" s="257"/>
      <c r="N207" s="257"/>
      <c r="O207" s="257"/>
    </row>
    <row r="208" spans="1:15" s="234" customFormat="1" ht="18.95" customHeight="1">
      <c r="A208" s="233"/>
      <c r="C208" s="237" t="s">
        <v>44</v>
      </c>
      <c r="D208" s="243"/>
      <c r="E208" s="328"/>
      <c r="F208" s="243"/>
      <c r="G208" s="265"/>
      <c r="H208" s="243"/>
      <c r="I208" s="13">
        <v>10731230094</v>
      </c>
      <c r="J208" s="13"/>
      <c r="K208" s="13">
        <v>14051758360</v>
      </c>
      <c r="L208" s="262"/>
      <c r="M208" s="266"/>
      <c r="N208" s="263"/>
      <c r="O208" s="267"/>
    </row>
    <row r="209" spans="1:15" s="234" customFormat="1" ht="18.95" customHeight="1">
      <c r="A209" s="233"/>
      <c r="C209" s="237" t="s">
        <v>53</v>
      </c>
      <c r="D209" s="243"/>
      <c r="E209" s="328"/>
      <c r="F209" s="243"/>
      <c r="G209" s="265"/>
      <c r="H209" s="243"/>
      <c r="I209" s="13">
        <v>181000000</v>
      </c>
      <c r="J209" s="13"/>
      <c r="K209" s="13">
        <v>268000000</v>
      </c>
      <c r="L209" s="262"/>
      <c r="M209" s="266"/>
      <c r="N209" s="263"/>
      <c r="O209" s="267"/>
    </row>
    <row r="210" spans="1:15" s="234" customFormat="1" ht="18.95" customHeight="1">
      <c r="A210" s="245"/>
      <c r="B210" s="230"/>
      <c r="C210" s="237" t="s">
        <v>54</v>
      </c>
      <c r="D210" s="243"/>
      <c r="E210" s="328"/>
      <c r="F210" s="243"/>
      <c r="G210" s="268"/>
      <c r="H210" s="243"/>
      <c r="I210" s="134"/>
      <c r="J210" s="10"/>
      <c r="K210" s="134"/>
      <c r="L210" s="262"/>
      <c r="M210" s="263"/>
      <c r="N210" s="263"/>
      <c r="O210" s="263"/>
    </row>
    <row r="211" spans="1:15" s="234" customFormat="1" ht="18.95" customHeight="1">
      <c r="A211" s="245"/>
      <c r="B211" s="230"/>
      <c r="C211" s="237" t="s">
        <v>246</v>
      </c>
      <c r="D211" s="243"/>
      <c r="E211" s="328"/>
      <c r="F211" s="243"/>
      <c r="G211" s="268"/>
      <c r="H211" s="243"/>
      <c r="I211" s="134">
        <v>73489372950</v>
      </c>
      <c r="J211" s="10"/>
      <c r="K211" s="134">
        <v>79106913442</v>
      </c>
      <c r="L211" s="262"/>
      <c r="M211" s="263"/>
      <c r="N211" s="263"/>
      <c r="O211" s="263"/>
    </row>
    <row r="212" spans="1:15" s="234" customFormat="1" ht="18.95" customHeight="1">
      <c r="A212" s="245"/>
      <c r="B212" s="230"/>
      <c r="C212" s="237" t="s">
        <v>247</v>
      </c>
      <c r="D212" s="243"/>
      <c r="E212" s="328"/>
      <c r="F212" s="243"/>
      <c r="G212" s="268"/>
      <c r="H212" s="243"/>
      <c r="I212" s="134">
        <v>11322921628</v>
      </c>
      <c r="J212" s="10"/>
      <c r="K212" s="134">
        <v>13596601628</v>
      </c>
      <c r="L212" s="262"/>
      <c r="M212" s="263"/>
      <c r="N212" s="263"/>
      <c r="O212" s="263"/>
    </row>
    <row r="213" spans="1:15" s="230" customFormat="1" ht="18.95" customHeight="1">
      <c r="A213" s="245"/>
      <c r="C213" s="230" t="s">
        <v>284</v>
      </c>
      <c r="D213" s="253"/>
      <c r="E213" s="327"/>
      <c r="F213" s="253"/>
      <c r="G213" s="269"/>
      <c r="H213" s="253"/>
      <c r="I213" s="247">
        <f>SUM(I214:I216)</f>
        <v>2405868373</v>
      </c>
      <c r="J213" s="247"/>
      <c r="K213" s="247">
        <f>SUM(K214:K216)</f>
        <v>2757513447</v>
      </c>
      <c r="L213" s="256"/>
      <c r="M213" s="257"/>
      <c r="N213" s="257"/>
      <c r="O213" s="257"/>
    </row>
    <row r="214" spans="1:15" s="237" customFormat="1" ht="18.95" customHeight="1">
      <c r="A214" s="228"/>
      <c r="B214" s="229"/>
      <c r="C214" s="237" t="s">
        <v>55</v>
      </c>
      <c r="D214" s="243"/>
      <c r="E214" s="328"/>
      <c r="F214" s="243"/>
      <c r="G214" s="268"/>
      <c r="H214" s="243"/>
      <c r="I214" s="134">
        <v>0</v>
      </c>
      <c r="J214" s="10"/>
      <c r="K214" s="13">
        <v>0</v>
      </c>
      <c r="L214" s="251"/>
      <c r="M214" s="252"/>
      <c r="N214" s="252"/>
      <c r="O214" s="252"/>
    </row>
    <row r="215" spans="1:15" s="237" customFormat="1" ht="18.95" customHeight="1">
      <c r="A215" s="228"/>
      <c r="B215" s="229"/>
      <c r="C215" s="237" t="s">
        <v>248</v>
      </c>
      <c r="D215" s="243"/>
      <c r="E215" s="328"/>
      <c r="F215" s="243"/>
      <c r="G215" s="268"/>
      <c r="H215" s="243"/>
      <c r="I215" s="134">
        <v>1251698020</v>
      </c>
      <c r="J215" s="10"/>
      <c r="K215" s="134">
        <v>1401425877</v>
      </c>
      <c r="L215" s="251"/>
      <c r="M215" s="252"/>
      <c r="N215" s="252"/>
      <c r="O215" s="252"/>
    </row>
    <row r="216" spans="1:15" s="237" customFormat="1" ht="18.95" customHeight="1">
      <c r="A216" s="228"/>
      <c r="B216" s="229"/>
      <c r="C216" s="237" t="s">
        <v>142</v>
      </c>
      <c r="D216" s="243"/>
      <c r="E216" s="328"/>
      <c r="F216" s="243"/>
      <c r="G216" s="268"/>
      <c r="H216" s="243"/>
      <c r="I216" s="134">
        <v>1154170353</v>
      </c>
      <c r="J216" s="10"/>
      <c r="K216" s="134">
        <v>1356087570</v>
      </c>
      <c r="L216" s="251"/>
      <c r="M216" s="252"/>
      <c r="N216" s="252"/>
      <c r="O216" s="252"/>
    </row>
    <row r="217" spans="1:15" s="237" customFormat="1" ht="18.95" customHeight="1" thickBot="1">
      <c r="A217" s="228"/>
      <c r="B217" s="229"/>
      <c r="C217" s="229" t="s">
        <v>258</v>
      </c>
      <c r="D217" s="243"/>
      <c r="E217" s="317"/>
      <c r="F217" s="243"/>
      <c r="G217" s="134"/>
      <c r="H217" s="243"/>
      <c r="I217" s="9">
        <f>I206</f>
        <v>98130393045</v>
      </c>
      <c r="J217" s="134"/>
      <c r="K217" s="9">
        <f>K206</f>
        <v>109780786877</v>
      </c>
      <c r="L217" s="251"/>
      <c r="M217" s="252"/>
      <c r="N217" s="252"/>
      <c r="O217" s="252"/>
    </row>
    <row r="218" spans="1:15" s="237" customFormat="1" ht="18.95" customHeight="1" thickTop="1">
      <c r="A218" s="228"/>
      <c r="B218" s="229"/>
      <c r="C218" s="229"/>
      <c r="D218" s="243"/>
      <c r="E218" s="317"/>
      <c r="F218" s="243"/>
      <c r="G218" s="134"/>
      <c r="H218" s="243"/>
      <c r="I218" s="12"/>
      <c r="J218" s="134"/>
      <c r="K218" s="12"/>
      <c r="L218" s="251"/>
      <c r="M218" s="252"/>
      <c r="N218" s="252"/>
      <c r="O218" s="252"/>
    </row>
    <row r="219" spans="1:15" s="237" customFormat="1" ht="18.95" customHeight="1">
      <c r="A219" s="228"/>
      <c r="B219" s="229"/>
      <c r="C219" s="229"/>
      <c r="D219" s="243"/>
      <c r="E219" s="317"/>
      <c r="F219" s="243"/>
      <c r="G219" s="134"/>
      <c r="H219" s="243"/>
      <c r="I219" s="12"/>
      <c r="J219" s="134"/>
      <c r="K219" s="12"/>
      <c r="L219" s="251"/>
      <c r="M219" s="252"/>
      <c r="N219" s="252"/>
      <c r="O219" s="252"/>
    </row>
    <row r="220" spans="1:15" ht="18.95" customHeight="1">
      <c r="A220" s="69"/>
      <c r="C220" s="68"/>
      <c r="D220" s="83"/>
      <c r="E220" s="314"/>
      <c r="F220" s="83"/>
      <c r="H220" s="83"/>
      <c r="I220" s="29"/>
      <c r="K220" s="29"/>
      <c r="L220" s="70"/>
      <c r="M220" s="58"/>
      <c r="N220" s="58"/>
      <c r="O220" s="58"/>
    </row>
    <row r="221" spans="1:15" ht="18.95" customHeight="1">
      <c r="A221" s="69"/>
      <c r="C221" s="68"/>
      <c r="D221" s="83"/>
      <c r="E221" s="314"/>
      <c r="F221" s="83"/>
      <c r="H221" s="83"/>
      <c r="I221" s="29"/>
      <c r="K221" s="29"/>
      <c r="L221" s="70"/>
      <c r="M221" s="58"/>
      <c r="N221" s="58"/>
      <c r="O221" s="58"/>
    </row>
    <row r="222" spans="1:15" ht="18.95" customHeight="1">
      <c r="A222" s="69"/>
      <c r="C222" s="68"/>
      <c r="D222" s="83"/>
      <c r="E222" s="314"/>
      <c r="F222" s="83"/>
      <c r="H222" s="83"/>
      <c r="I222" s="29"/>
      <c r="K222" s="29"/>
      <c r="L222" s="70"/>
      <c r="M222" s="58"/>
      <c r="N222" s="58"/>
      <c r="O222" s="58"/>
    </row>
    <row r="223" spans="1:15" ht="18.95" customHeight="1">
      <c r="A223" s="69"/>
      <c r="C223" s="68"/>
      <c r="D223" s="83"/>
      <c r="E223" s="314"/>
      <c r="F223" s="83"/>
      <c r="H223" s="83"/>
      <c r="I223" s="29"/>
      <c r="K223" s="29"/>
      <c r="L223" s="70"/>
      <c r="M223" s="58"/>
      <c r="N223" s="58"/>
      <c r="O223" s="58"/>
    </row>
    <row r="224" spans="1:15" ht="18.95" customHeight="1">
      <c r="A224" s="69"/>
      <c r="C224" s="68"/>
      <c r="D224" s="83"/>
      <c r="E224" s="314"/>
      <c r="F224" s="83"/>
      <c r="H224" s="83"/>
      <c r="I224" s="29"/>
      <c r="K224" s="29"/>
      <c r="L224" s="70"/>
      <c r="M224" s="58"/>
      <c r="N224" s="58"/>
      <c r="O224" s="58"/>
    </row>
    <row r="225" spans="1:15" ht="18.95" customHeight="1">
      <c r="A225" s="69"/>
      <c r="C225" s="68"/>
      <c r="D225" s="83"/>
      <c r="E225" s="314"/>
      <c r="F225" s="83"/>
      <c r="H225" s="83"/>
      <c r="I225" s="29"/>
      <c r="K225" s="29"/>
      <c r="L225" s="70"/>
      <c r="M225" s="58"/>
      <c r="N225" s="58"/>
      <c r="O225" s="58"/>
    </row>
    <row r="226" spans="1:15" ht="18.95" customHeight="1">
      <c r="A226" s="69"/>
      <c r="C226" s="68"/>
      <c r="D226" s="83"/>
      <c r="E226" s="314"/>
      <c r="F226" s="83"/>
      <c r="H226" s="83"/>
      <c r="I226" s="29"/>
      <c r="K226" s="29"/>
      <c r="L226" s="70"/>
      <c r="M226" s="58"/>
      <c r="N226" s="58"/>
      <c r="O226" s="58"/>
    </row>
    <row r="227" spans="1:15" ht="18.95" customHeight="1">
      <c r="A227" s="69"/>
      <c r="C227" s="68"/>
      <c r="D227" s="83"/>
      <c r="E227" s="314"/>
      <c r="F227" s="83"/>
      <c r="H227" s="83"/>
      <c r="I227" s="29"/>
      <c r="K227" s="29"/>
      <c r="L227" s="70"/>
      <c r="M227" s="58"/>
      <c r="N227" s="58"/>
      <c r="O227" s="58"/>
    </row>
    <row r="228" spans="1:15" ht="18.95" customHeight="1">
      <c r="A228" s="69"/>
      <c r="C228" s="68"/>
      <c r="D228" s="83"/>
      <c r="E228" s="314"/>
      <c r="F228" s="83"/>
      <c r="H228" s="83"/>
      <c r="I228" s="29"/>
      <c r="K228" s="29"/>
      <c r="L228" s="70"/>
      <c r="M228" s="58"/>
      <c r="N228" s="58"/>
      <c r="O228" s="58"/>
    </row>
    <row r="229" spans="1:15" ht="18.95" customHeight="1">
      <c r="A229" s="69"/>
      <c r="C229" s="68"/>
      <c r="D229" s="83"/>
      <c r="E229" s="314"/>
      <c r="F229" s="83"/>
      <c r="H229" s="83"/>
      <c r="I229" s="29"/>
      <c r="K229" s="29"/>
      <c r="L229" s="70"/>
      <c r="M229" s="58"/>
      <c r="N229" s="58"/>
      <c r="O229" s="58"/>
    </row>
    <row r="230" spans="1:15" ht="18.95" customHeight="1">
      <c r="A230" s="69"/>
      <c r="C230" s="68"/>
      <c r="D230" s="83"/>
      <c r="E230" s="314"/>
      <c r="F230" s="83"/>
      <c r="H230" s="83"/>
      <c r="I230" s="29"/>
      <c r="K230" s="29"/>
      <c r="L230" s="70"/>
      <c r="M230" s="58"/>
      <c r="N230" s="58"/>
      <c r="O230" s="58"/>
    </row>
    <row r="231" spans="1:15" ht="18.95" customHeight="1">
      <c r="A231" s="69"/>
      <c r="C231" s="68"/>
      <c r="D231" s="83"/>
      <c r="E231" s="314"/>
      <c r="F231" s="83"/>
      <c r="H231" s="83"/>
      <c r="I231" s="29"/>
      <c r="K231" s="29"/>
      <c r="L231" s="70"/>
      <c r="M231" s="58"/>
      <c r="N231" s="58"/>
      <c r="O231" s="58"/>
    </row>
    <row r="232" spans="1:15" ht="18.95" customHeight="1">
      <c r="A232" s="69"/>
      <c r="C232" s="68"/>
      <c r="D232" s="83"/>
      <c r="E232" s="314"/>
      <c r="F232" s="83"/>
      <c r="H232" s="83"/>
      <c r="I232" s="29"/>
      <c r="K232" s="29"/>
      <c r="L232" s="70"/>
      <c r="M232" s="58"/>
      <c r="N232" s="58"/>
      <c r="O232" s="58"/>
    </row>
    <row r="233" spans="1:15" ht="18.95" customHeight="1">
      <c r="A233" s="69"/>
      <c r="C233" s="68"/>
      <c r="D233" s="83"/>
      <c r="E233" s="314"/>
      <c r="F233" s="83"/>
      <c r="H233" s="83"/>
      <c r="I233" s="29"/>
      <c r="K233" s="29"/>
      <c r="L233" s="70"/>
      <c r="M233" s="58"/>
      <c r="N233" s="58"/>
      <c r="O233" s="58"/>
    </row>
    <row r="234" spans="1:15" ht="18.95" customHeight="1">
      <c r="A234" s="69"/>
      <c r="C234" s="68"/>
      <c r="D234" s="83"/>
      <c r="E234" s="314"/>
      <c r="F234" s="83"/>
      <c r="H234" s="83"/>
      <c r="I234" s="29"/>
      <c r="K234" s="29"/>
      <c r="L234" s="70"/>
      <c r="M234" s="58"/>
      <c r="N234" s="58"/>
      <c r="O234" s="58"/>
    </row>
    <row r="235" spans="1:15" ht="18.95" customHeight="1">
      <c r="A235" s="69"/>
      <c r="C235" s="68"/>
      <c r="D235" s="83"/>
      <c r="E235" s="314"/>
      <c r="F235" s="83"/>
      <c r="H235" s="83"/>
      <c r="I235" s="29"/>
      <c r="K235" s="29"/>
      <c r="L235" s="70"/>
      <c r="M235" s="58"/>
      <c r="N235" s="58"/>
      <c r="O235" s="58"/>
    </row>
    <row r="236" spans="1:15" ht="18.95" customHeight="1">
      <c r="A236" s="69"/>
      <c r="C236" s="68"/>
      <c r="D236" s="83"/>
      <c r="E236" s="314"/>
      <c r="F236" s="83"/>
      <c r="H236" s="83"/>
      <c r="I236" s="29"/>
      <c r="K236" s="29"/>
      <c r="L236" s="70"/>
      <c r="M236" s="58"/>
      <c r="N236" s="58"/>
      <c r="O236" s="58"/>
    </row>
    <row r="237" spans="1:15" ht="18.95" customHeight="1">
      <c r="A237" s="69"/>
      <c r="C237" s="68"/>
      <c r="D237" s="83"/>
      <c r="E237" s="314"/>
      <c r="F237" s="83"/>
      <c r="H237" s="83"/>
      <c r="I237" s="29"/>
      <c r="K237" s="29"/>
      <c r="L237" s="70"/>
      <c r="M237" s="58"/>
      <c r="N237" s="58"/>
      <c r="O237" s="58"/>
    </row>
    <row r="238" spans="1:15" ht="18.95" customHeight="1">
      <c r="A238" s="69"/>
      <c r="C238" s="68"/>
      <c r="D238" s="83"/>
      <c r="E238" s="314"/>
      <c r="F238" s="83"/>
      <c r="H238" s="83"/>
      <c r="I238" s="29"/>
      <c r="K238" s="29"/>
      <c r="L238" s="70"/>
      <c r="M238" s="58"/>
      <c r="N238" s="58"/>
      <c r="O238" s="58"/>
    </row>
    <row r="239" spans="1:15" ht="18.95" customHeight="1">
      <c r="A239" s="69"/>
      <c r="C239" s="68"/>
      <c r="D239" s="83"/>
      <c r="E239" s="314"/>
      <c r="F239" s="83"/>
      <c r="H239" s="83"/>
      <c r="I239" s="29"/>
      <c r="K239" s="29"/>
      <c r="L239" s="70"/>
      <c r="M239" s="58"/>
      <c r="N239" s="58"/>
      <c r="O239" s="58"/>
    </row>
    <row r="240" spans="1:15" ht="18.95" customHeight="1">
      <c r="A240" s="69"/>
      <c r="C240" s="68"/>
      <c r="D240" s="83"/>
      <c r="E240" s="314"/>
      <c r="F240" s="83"/>
      <c r="H240" s="83"/>
      <c r="I240" s="29"/>
      <c r="K240" s="29"/>
      <c r="L240" s="70"/>
      <c r="M240" s="58"/>
      <c r="N240" s="58"/>
      <c r="O240" s="58"/>
    </row>
    <row r="241" spans="1:15" ht="18.95" customHeight="1">
      <c r="A241" s="69"/>
      <c r="C241" s="68"/>
      <c r="D241" s="83"/>
      <c r="E241" s="314"/>
      <c r="F241" s="83"/>
      <c r="H241" s="83"/>
      <c r="I241" s="29"/>
      <c r="K241" s="29"/>
      <c r="L241" s="70"/>
      <c r="M241" s="58"/>
      <c r="N241" s="58"/>
      <c r="O241" s="58"/>
    </row>
    <row r="242" spans="1:15" ht="18.95" customHeight="1">
      <c r="A242" s="69"/>
      <c r="C242" s="68"/>
      <c r="D242" s="83"/>
      <c r="E242" s="314"/>
      <c r="F242" s="83"/>
      <c r="H242" s="83"/>
      <c r="I242" s="29"/>
      <c r="K242" s="29"/>
      <c r="L242" s="70"/>
      <c r="M242" s="58"/>
      <c r="N242" s="58"/>
      <c r="O242" s="58"/>
    </row>
    <row r="243" spans="1:15" ht="18.95" customHeight="1">
      <c r="A243" s="69"/>
      <c r="C243" s="68"/>
      <c r="D243" s="83"/>
      <c r="E243" s="314"/>
      <c r="F243" s="83"/>
      <c r="H243" s="83"/>
      <c r="I243" s="29"/>
      <c r="K243" s="29"/>
      <c r="L243" s="70"/>
      <c r="M243" s="58"/>
      <c r="N243" s="58"/>
      <c r="O243" s="58"/>
    </row>
    <row r="244" spans="1:15" ht="18.95" customHeight="1">
      <c r="A244" s="69"/>
      <c r="C244" s="68"/>
      <c r="D244" s="83"/>
      <c r="E244" s="314"/>
      <c r="F244" s="83"/>
      <c r="H244" s="83"/>
      <c r="I244" s="29"/>
      <c r="K244" s="29"/>
      <c r="L244" s="70"/>
      <c r="M244" s="58"/>
      <c r="N244" s="58"/>
      <c r="O244" s="58"/>
    </row>
    <row r="245" spans="1:15" ht="18.95" customHeight="1">
      <c r="A245" s="69"/>
      <c r="C245" s="68"/>
      <c r="D245" s="83"/>
      <c r="E245" s="314"/>
      <c r="F245" s="83"/>
      <c r="H245" s="83"/>
      <c r="I245" s="29"/>
      <c r="K245" s="29"/>
      <c r="L245" s="70"/>
      <c r="M245" s="58"/>
      <c r="N245" s="58"/>
      <c r="O245" s="58"/>
    </row>
    <row r="246" spans="1:15" ht="18.95" customHeight="1">
      <c r="A246" s="69"/>
      <c r="C246" s="68"/>
      <c r="D246" s="83"/>
      <c r="E246" s="314"/>
      <c r="F246" s="83"/>
      <c r="H246" s="83"/>
      <c r="I246" s="29"/>
      <c r="K246" s="29"/>
      <c r="L246" s="70"/>
      <c r="M246" s="58"/>
      <c r="N246" s="58"/>
      <c r="O246" s="58"/>
    </row>
    <row r="247" spans="1:15" ht="18.95" customHeight="1">
      <c r="A247" s="69"/>
      <c r="C247" s="68"/>
      <c r="D247" s="83"/>
      <c r="E247" s="314"/>
      <c r="F247" s="83"/>
      <c r="H247" s="83"/>
      <c r="I247" s="29"/>
      <c r="K247" s="29"/>
      <c r="L247" s="70"/>
      <c r="M247" s="58"/>
      <c r="N247" s="58"/>
      <c r="O247" s="58"/>
    </row>
    <row r="248" spans="1:15" ht="18.95" customHeight="1">
      <c r="A248" s="69"/>
      <c r="C248" s="68"/>
      <c r="D248" s="83"/>
      <c r="E248" s="314"/>
      <c r="F248" s="83"/>
      <c r="H248" s="83"/>
      <c r="I248" s="29"/>
      <c r="K248" s="29"/>
      <c r="L248" s="70"/>
      <c r="M248" s="58"/>
      <c r="N248" s="58"/>
      <c r="O248" s="58"/>
    </row>
    <row r="249" spans="1:15" ht="18.95" customHeight="1">
      <c r="A249" s="69"/>
      <c r="C249" s="68"/>
      <c r="D249" s="83"/>
      <c r="E249" s="314"/>
      <c r="F249" s="83"/>
      <c r="H249" s="83"/>
      <c r="I249" s="29"/>
      <c r="K249" s="29"/>
      <c r="L249" s="70"/>
      <c r="M249" s="58"/>
      <c r="N249" s="58"/>
      <c r="O249" s="58"/>
    </row>
    <row r="250" spans="1:15" ht="18.95" customHeight="1">
      <c r="A250" s="69"/>
      <c r="C250" s="68"/>
      <c r="D250" s="83"/>
      <c r="E250" s="314"/>
      <c r="F250" s="83"/>
      <c r="H250" s="83"/>
      <c r="I250" s="29"/>
      <c r="K250" s="29"/>
      <c r="L250" s="70"/>
      <c r="M250" s="58"/>
      <c r="N250" s="58"/>
      <c r="O250" s="58"/>
    </row>
    <row r="251" spans="1:15" ht="18.95" customHeight="1">
      <c r="A251" s="69"/>
      <c r="C251" s="68"/>
      <c r="D251" s="83"/>
      <c r="E251" s="314"/>
      <c r="F251" s="83"/>
      <c r="H251" s="83"/>
      <c r="I251" s="29"/>
      <c r="K251" s="29"/>
      <c r="L251" s="70"/>
      <c r="M251" s="58"/>
      <c r="N251" s="58"/>
      <c r="O251" s="58"/>
    </row>
    <row r="252" spans="1:15" ht="18.95" customHeight="1">
      <c r="A252" s="69"/>
      <c r="C252" s="68"/>
      <c r="D252" s="83"/>
      <c r="E252" s="314"/>
      <c r="F252" s="83"/>
      <c r="H252" s="83"/>
      <c r="I252" s="29"/>
      <c r="K252" s="29"/>
      <c r="L252" s="70"/>
      <c r="M252" s="58"/>
      <c r="N252" s="58"/>
      <c r="O252" s="58"/>
    </row>
    <row r="253" spans="1:15" ht="18.95" customHeight="1">
      <c r="A253" s="69"/>
      <c r="C253" s="68"/>
      <c r="D253" s="83"/>
      <c r="E253" s="314"/>
      <c r="F253" s="83"/>
      <c r="H253" s="83"/>
      <c r="I253" s="29"/>
      <c r="K253" s="29"/>
      <c r="L253" s="70"/>
      <c r="M253" s="58"/>
      <c r="N253" s="58"/>
      <c r="O253" s="58"/>
    </row>
    <row r="254" spans="1:15" ht="18.95" customHeight="1">
      <c r="A254" s="69"/>
      <c r="C254" s="68"/>
      <c r="D254" s="83"/>
      <c r="E254" s="314"/>
      <c r="F254" s="83"/>
      <c r="H254" s="83"/>
      <c r="I254" s="29"/>
      <c r="K254" s="29"/>
      <c r="L254" s="70"/>
      <c r="M254" s="58"/>
      <c r="N254" s="58"/>
      <c r="O254" s="58"/>
    </row>
    <row r="255" spans="1:15" ht="18.95" customHeight="1">
      <c r="A255" s="69"/>
      <c r="C255" s="68"/>
      <c r="D255" s="83"/>
      <c r="E255" s="314"/>
      <c r="F255" s="83"/>
      <c r="H255" s="83"/>
      <c r="I255" s="29"/>
      <c r="K255" s="29"/>
      <c r="L255" s="70"/>
      <c r="M255" s="58"/>
      <c r="N255" s="58"/>
      <c r="O255" s="58"/>
    </row>
    <row r="256" spans="1:15" ht="18.95" customHeight="1">
      <c r="A256" s="69"/>
      <c r="C256" s="68"/>
      <c r="D256" s="83"/>
      <c r="E256" s="314"/>
      <c r="F256" s="83"/>
      <c r="H256" s="83"/>
      <c r="I256" s="29"/>
      <c r="K256" s="29"/>
      <c r="L256" s="70"/>
      <c r="M256" s="58"/>
      <c r="N256" s="58"/>
      <c r="O256" s="58"/>
    </row>
    <row r="257" spans="1:15" ht="18.95" customHeight="1">
      <c r="A257" s="69"/>
      <c r="C257" s="68"/>
      <c r="D257" s="83"/>
      <c r="E257" s="314"/>
      <c r="F257" s="83"/>
      <c r="H257" s="83"/>
      <c r="I257" s="29"/>
      <c r="K257" s="29"/>
      <c r="L257" s="70"/>
      <c r="M257" s="58"/>
      <c r="N257" s="58"/>
      <c r="O257" s="58"/>
    </row>
    <row r="258" spans="1:15" ht="18.95" customHeight="1">
      <c r="A258" s="69"/>
      <c r="C258" s="68"/>
      <c r="D258" s="83"/>
      <c r="E258" s="314"/>
      <c r="F258" s="83"/>
      <c r="H258" s="83"/>
      <c r="I258" s="29"/>
      <c r="K258" s="29"/>
      <c r="L258" s="70"/>
      <c r="M258" s="58"/>
      <c r="N258" s="58"/>
      <c r="O258" s="58"/>
    </row>
    <row r="259" spans="1:15" ht="18.95" customHeight="1">
      <c r="A259" s="69"/>
      <c r="C259" s="68"/>
      <c r="D259" s="83"/>
      <c r="E259" s="314"/>
      <c r="F259" s="83"/>
      <c r="H259" s="83"/>
      <c r="I259" s="29"/>
      <c r="K259" s="29"/>
      <c r="L259" s="70"/>
      <c r="M259" s="58"/>
      <c r="N259" s="58"/>
      <c r="O259" s="58"/>
    </row>
    <row r="260" spans="1:15" ht="18.95" customHeight="1">
      <c r="A260" s="69"/>
      <c r="C260" s="68"/>
      <c r="D260" s="83"/>
      <c r="E260" s="314"/>
      <c r="F260" s="83"/>
      <c r="H260" s="83"/>
      <c r="I260" s="29"/>
      <c r="K260" s="29"/>
      <c r="L260" s="70"/>
      <c r="M260" s="58"/>
      <c r="N260" s="58"/>
      <c r="O260" s="58"/>
    </row>
    <row r="261" spans="1:15" ht="18.95" customHeight="1">
      <c r="A261" s="69"/>
      <c r="C261" s="68"/>
      <c r="D261" s="83"/>
      <c r="E261" s="314"/>
      <c r="F261" s="83"/>
      <c r="H261" s="83"/>
      <c r="I261" s="29"/>
      <c r="K261" s="29"/>
      <c r="L261" s="70"/>
      <c r="M261" s="58"/>
      <c r="N261" s="58"/>
      <c r="O261" s="58"/>
    </row>
    <row r="262" spans="1:15" ht="18.95" customHeight="1">
      <c r="A262" s="69"/>
      <c r="C262" s="68"/>
      <c r="D262" s="83"/>
      <c r="E262" s="314"/>
      <c r="F262" s="83"/>
      <c r="H262" s="83"/>
      <c r="I262" s="29"/>
      <c r="K262" s="29"/>
      <c r="L262" s="70"/>
      <c r="M262" s="58"/>
      <c r="N262" s="58"/>
      <c r="O262" s="58"/>
    </row>
    <row r="263" spans="1:15" ht="18.95" customHeight="1">
      <c r="A263" s="69"/>
      <c r="C263" s="68"/>
      <c r="D263" s="83"/>
      <c r="E263" s="314"/>
      <c r="F263" s="83"/>
      <c r="H263" s="83"/>
      <c r="I263" s="29"/>
      <c r="K263" s="29"/>
      <c r="L263" s="70"/>
      <c r="M263" s="58"/>
      <c r="N263" s="58"/>
      <c r="O263" s="58"/>
    </row>
    <row r="264" spans="1:15" ht="18.95" customHeight="1">
      <c r="A264" s="69"/>
      <c r="C264" s="68"/>
      <c r="D264" s="83"/>
      <c r="E264" s="314"/>
      <c r="F264" s="83"/>
      <c r="H264" s="83"/>
      <c r="I264" s="29"/>
      <c r="K264" s="29"/>
      <c r="L264" s="70"/>
      <c r="M264" s="58"/>
      <c r="N264" s="58"/>
      <c r="O264" s="58"/>
    </row>
    <row r="265" spans="1:15" ht="18.95" customHeight="1">
      <c r="A265" s="69"/>
      <c r="C265" s="68"/>
      <c r="D265" s="83"/>
      <c r="E265" s="314"/>
      <c r="F265" s="83"/>
      <c r="H265" s="83"/>
      <c r="I265" s="29"/>
      <c r="K265" s="29"/>
      <c r="L265" s="70"/>
      <c r="M265" s="58"/>
      <c r="N265" s="58"/>
      <c r="O265" s="58"/>
    </row>
    <row r="266" spans="1:15" ht="18.95" customHeight="1">
      <c r="A266" s="69"/>
      <c r="C266" s="68"/>
      <c r="D266" s="83"/>
      <c r="E266" s="314"/>
      <c r="F266" s="83"/>
      <c r="H266" s="83"/>
      <c r="I266" s="29"/>
      <c r="K266" s="29"/>
      <c r="L266" s="70"/>
      <c r="M266" s="58"/>
      <c r="N266" s="58"/>
      <c r="O266" s="58"/>
    </row>
    <row r="267" spans="1:15" ht="18.95" customHeight="1">
      <c r="A267" s="69"/>
      <c r="C267" s="68"/>
      <c r="D267" s="83"/>
      <c r="E267" s="314"/>
      <c r="F267" s="83"/>
      <c r="H267" s="83"/>
      <c r="I267" s="29"/>
      <c r="K267" s="29"/>
      <c r="L267" s="70"/>
      <c r="M267" s="58"/>
      <c r="N267" s="58"/>
      <c r="O267" s="58"/>
    </row>
    <row r="268" spans="1:15" ht="18.95" customHeight="1">
      <c r="A268" s="69"/>
      <c r="C268" s="68"/>
      <c r="D268" s="83"/>
      <c r="E268" s="314"/>
      <c r="F268" s="83"/>
      <c r="H268" s="83"/>
      <c r="I268" s="29"/>
      <c r="K268" s="29"/>
      <c r="L268" s="70"/>
      <c r="M268" s="58"/>
      <c r="N268" s="58"/>
      <c r="O268" s="58"/>
    </row>
    <row r="269" spans="1:15" ht="18.95" customHeight="1">
      <c r="A269" s="69"/>
      <c r="C269" s="68"/>
      <c r="D269" s="83"/>
      <c r="E269" s="314"/>
      <c r="F269" s="83"/>
      <c r="H269" s="83"/>
      <c r="I269" s="29"/>
      <c r="K269" s="29"/>
      <c r="L269" s="70"/>
      <c r="M269" s="58"/>
      <c r="N269" s="58"/>
      <c r="O269" s="58"/>
    </row>
    <row r="270" spans="1:15" ht="17.25" customHeight="1">
      <c r="A270" s="69" t="s">
        <v>361</v>
      </c>
      <c r="C270" s="79" t="s">
        <v>274</v>
      </c>
      <c r="D270" s="83"/>
      <c r="E270" s="314"/>
      <c r="F270" s="83"/>
      <c r="H270" s="83"/>
      <c r="I270" s="214" t="s">
        <v>373</v>
      </c>
      <c r="J270" s="33"/>
      <c r="K270" s="214" t="s">
        <v>389</v>
      </c>
      <c r="L270" s="70"/>
      <c r="M270" s="58"/>
      <c r="N270" s="58"/>
      <c r="O270" s="58"/>
    </row>
    <row r="271" spans="1:15" ht="17.25" customHeight="1">
      <c r="A271" s="69"/>
      <c r="C271" s="79"/>
      <c r="D271" s="83"/>
      <c r="E271" s="314"/>
      <c r="F271" s="83"/>
      <c r="H271" s="83"/>
      <c r="I271" s="73" t="s">
        <v>30</v>
      </c>
      <c r="J271" s="72"/>
      <c r="K271" s="73" t="s">
        <v>30</v>
      </c>
      <c r="L271" s="70"/>
      <c r="M271" s="58"/>
      <c r="N271" s="58"/>
      <c r="O271" s="58"/>
    </row>
    <row r="272" spans="1:15" ht="17.25" customHeight="1">
      <c r="A272" s="82"/>
      <c r="B272" s="55"/>
      <c r="C272" s="55" t="s">
        <v>94</v>
      </c>
      <c r="D272" s="83"/>
      <c r="E272" s="314"/>
      <c r="F272" s="83"/>
      <c r="H272" s="83"/>
      <c r="I272" s="59">
        <v>14378700000</v>
      </c>
      <c r="K272" s="59">
        <v>14378700000</v>
      </c>
      <c r="L272" s="70"/>
      <c r="M272" s="58"/>
      <c r="N272" s="58"/>
      <c r="O272" s="58"/>
    </row>
    <row r="273" spans="1:15" ht="17.25" customHeight="1">
      <c r="A273" s="82"/>
      <c r="B273" s="55"/>
      <c r="C273" s="55" t="s">
        <v>56</v>
      </c>
      <c r="D273" s="83"/>
      <c r="E273" s="314"/>
      <c r="F273" s="83"/>
      <c r="H273" s="83"/>
      <c r="I273" s="59">
        <f>+K273</f>
        <v>105621300000</v>
      </c>
      <c r="K273" s="59">
        <v>105621300000</v>
      </c>
      <c r="L273" s="70"/>
      <c r="M273" s="58"/>
      <c r="N273" s="58"/>
      <c r="O273" s="58"/>
    </row>
    <row r="274" spans="1:15" ht="17.25" customHeight="1" thickBot="1">
      <c r="A274" s="69"/>
      <c r="C274" s="68" t="s">
        <v>258</v>
      </c>
      <c r="D274" s="83"/>
      <c r="E274" s="314"/>
      <c r="F274" s="83"/>
      <c r="H274" s="83"/>
      <c r="I274" s="28">
        <f>+I272+I273</f>
        <v>120000000000</v>
      </c>
      <c r="K274" s="28">
        <f>+K272+K273</f>
        <v>120000000000</v>
      </c>
      <c r="L274" s="70"/>
      <c r="M274" s="58"/>
      <c r="N274" s="58"/>
      <c r="O274" s="58"/>
    </row>
    <row r="275" spans="1:15" ht="17.25" customHeight="1" thickTop="1">
      <c r="A275" s="55"/>
      <c r="B275" s="55"/>
      <c r="F275" s="83"/>
      <c r="H275" s="83"/>
      <c r="I275" s="87"/>
      <c r="K275" s="87"/>
      <c r="L275" s="70"/>
      <c r="M275" s="58"/>
      <c r="N275" s="58"/>
      <c r="O275" s="58"/>
    </row>
    <row r="276" spans="1:15" s="237" customFormat="1" ht="17.25" customHeight="1">
      <c r="A276" s="228" t="s">
        <v>362</v>
      </c>
      <c r="B276" s="229"/>
      <c r="C276" s="229" t="s">
        <v>363</v>
      </c>
      <c r="D276" s="243"/>
      <c r="E276" s="317"/>
      <c r="F276" s="243"/>
      <c r="G276" s="134"/>
      <c r="H276" s="243"/>
      <c r="I276" s="250" t="s">
        <v>373</v>
      </c>
      <c r="J276" s="11"/>
      <c r="K276" s="250" t="s">
        <v>389</v>
      </c>
      <c r="L276" s="251"/>
      <c r="M276" s="252"/>
      <c r="N276" s="252"/>
      <c r="O276" s="252"/>
    </row>
    <row r="277" spans="1:15" s="237" customFormat="1" ht="17.25" customHeight="1">
      <c r="A277" s="228"/>
      <c r="B277" s="229"/>
      <c r="C277" s="229"/>
      <c r="D277" s="243"/>
      <c r="E277" s="317"/>
      <c r="F277" s="243"/>
      <c r="G277" s="134"/>
      <c r="H277" s="243"/>
      <c r="I277" s="217" t="s">
        <v>30</v>
      </c>
      <c r="J277" s="11"/>
      <c r="K277" s="217" t="s">
        <v>30</v>
      </c>
      <c r="L277" s="251"/>
      <c r="M277" s="252"/>
      <c r="N277" s="252"/>
      <c r="O277" s="252"/>
    </row>
    <row r="278" spans="1:15" s="237" customFormat="1" ht="17.25" customHeight="1">
      <c r="A278" s="228"/>
      <c r="B278" s="229"/>
      <c r="C278" s="237" t="s">
        <v>57</v>
      </c>
      <c r="D278" s="243"/>
      <c r="E278" s="317"/>
      <c r="F278" s="243"/>
      <c r="G278" s="134"/>
      <c r="H278" s="243"/>
      <c r="I278" s="220">
        <v>120000000000</v>
      </c>
      <c r="J278" s="134"/>
      <c r="K278" s="220">
        <v>120000000000</v>
      </c>
      <c r="L278" s="251"/>
      <c r="M278" s="252"/>
      <c r="N278" s="252"/>
      <c r="O278" s="252"/>
    </row>
    <row r="279" spans="1:15" s="237" customFormat="1" ht="17.25" customHeight="1">
      <c r="A279" s="228"/>
      <c r="B279" s="229"/>
      <c r="C279" s="237" t="s">
        <v>400</v>
      </c>
      <c r="D279" s="243"/>
      <c r="E279" s="317"/>
      <c r="F279" s="243"/>
      <c r="G279" s="134"/>
      <c r="H279" s="243"/>
      <c r="I279" s="12">
        <v>0</v>
      </c>
      <c r="J279" s="134"/>
      <c r="K279" s="220">
        <v>0</v>
      </c>
      <c r="L279" s="251"/>
      <c r="M279" s="252"/>
      <c r="N279" s="252"/>
      <c r="O279" s="252"/>
    </row>
    <row r="280" spans="1:15" s="237" customFormat="1" ht="17.25" customHeight="1">
      <c r="A280" s="228"/>
      <c r="B280" s="229"/>
      <c r="C280" s="237" t="s">
        <v>401</v>
      </c>
      <c r="D280" s="243"/>
      <c r="E280" s="317"/>
      <c r="F280" s="243"/>
      <c r="G280" s="134"/>
      <c r="H280" s="243"/>
      <c r="I280" s="12">
        <v>0</v>
      </c>
      <c r="J280" s="134"/>
      <c r="K280" s="12">
        <v>0</v>
      </c>
      <c r="L280" s="251"/>
      <c r="M280" s="252"/>
      <c r="N280" s="252"/>
      <c r="O280" s="252"/>
    </row>
    <row r="281" spans="1:15" s="237" customFormat="1" ht="17.25" customHeight="1" thickBot="1">
      <c r="A281" s="228"/>
      <c r="B281" s="229"/>
      <c r="C281" s="237" t="s">
        <v>399</v>
      </c>
      <c r="D281" s="243"/>
      <c r="E281" s="317"/>
      <c r="F281" s="243"/>
      <c r="G281" s="134"/>
      <c r="H281" s="243"/>
      <c r="I281" s="9">
        <v>120000000000</v>
      </c>
      <c r="J281" s="134"/>
      <c r="K281" s="9">
        <f>+K278+K279</f>
        <v>120000000000</v>
      </c>
      <c r="L281" s="251"/>
      <c r="M281" s="252"/>
      <c r="N281" s="252"/>
      <c r="O281" s="252"/>
    </row>
    <row r="282" spans="1:15" s="237" customFormat="1" ht="17.25" customHeight="1" thickTop="1">
      <c r="A282" s="228"/>
      <c r="B282" s="229"/>
      <c r="C282" s="229"/>
      <c r="D282" s="243"/>
      <c r="E282" s="317"/>
      <c r="F282" s="243"/>
      <c r="G282" s="134"/>
      <c r="H282" s="243"/>
      <c r="I282" s="12"/>
      <c r="J282" s="134"/>
      <c r="K282" s="12"/>
      <c r="L282" s="251"/>
      <c r="M282" s="252"/>
      <c r="N282" s="252"/>
      <c r="O282" s="252"/>
    </row>
    <row r="283" spans="1:15" s="237" customFormat="1" ht="17.25" customHeight="1">
      <c r="A283" s="228" t="s">
        <v>166</v>
      </c>
      <c r="B283" s="229"/>
      <c r="C283" s="242" t="s">
        <v>106</v>
      </c>
      <c r="D283" s="270"/>
      <c r="E283" s="329"/>
      <c r="F283" s="270"/>
      <c r="G283" s="270"/>
      <c r="H283" s="270"/>
      <c r="I283" s="270"/>
      <c r="J283" s="270"/>
      <c r="K283" s="270"/>
      <c r="L283" s="244"/>
    </row>
    <row r="284" spans="1:15" s="237" customFormat="1" ht="17.25" customHeight="1">
      <c r="A284" s="241">
        <v>14</v>
      </c>
      <c r="B284" s="229"/>
      <c r="C284" s="242" t="s">
        <v>208</v>
      </c>
      <c r="D284" s="243"/>
      <c r="E284" s="317"/>
      <c r="F284" s="243"/>
      <c r="G284" s="134"/>
      <c r="H284" s="243"/>
      <c r="I284" s="10" t="s">
        <v>394</v>
      </c>
      <c r="J284" s="11"/>
      <c r="K284" s="10" t="s">
        <v>395</v>
      </c>
      <c r="L284" s="244"/>
    </row>
    <row r="285" spans="1:15" s="237" customFormat="1" ht="17.25" customHeight="1">
      <c r="A285" s="228"/>
      <c r="B285" s="229"/>
      <c r="C285" s="242"/>
      <c r="D285" s="243"/>
      <c r="E285" s="317"/>
      <c r="F285" s="243"/>
      <c r="G285" s="134"/>
      <c r="H285" s="243"/>
      <c r="I285" s="217" t="s">
        <v>30</v>
      </c>
      <c r="J285" s="11"/>
      <c r="K285" s="217" t="s">
        <v>30</v>
      </c>
      <c r="L285" s="244"/>
    </row>
    <row r="286" spans="1:15" s="234" customFormat="1" ht="17.25" customHeight="1">
      <c r="A286" s="233"/>
      <c r="C286" s="234" t="s">
        <v>369</v>
      </c>
      <c r="D286" s="259"/>
      <c r="E286" s="330"/>
      <c r="F286" s="259"/>
      <c r="G286" s="271"/>
      <c r="H286" s="259"/>
      <c r="I286" s="218" t="e">
        <f>+BCKQKD!#REF!</f>
        <v>#REF!</v>
      </c>
      <c r="J286" s="218" t="e">
        <f>+BCKQKD!#REF!</f>
        <v>#REF!</v>
      </c>
      <c r="K286" s="218" t="e">
        <f>+BCKQKD!#REF!</f>
        <v>#REF!</v>
      </c>
      <c r="L286" s="218"/>
    </row>
    <row r="287" spans="1:15" s="237" customFormat="1" ht="17.25" customHeight="1" thickBot="1">
      <c r="A287" s="228"/>
      <c r="B287" s="229"/>
      <c r="C287" s="242" t="s">
        <v>258</v>
      </c>
      <c r="D287" s="243"/>
      <c r="E287" s="317"/>
      <c r="F287" s="243"/>
      <c r="G287" s="134"/>
      <c r="H287" s="243"/>
      <c r="I287" s="9" t="e">
        <f>+I286</f>
        <v>#REF!</v>
      </c>
      <c r="J287" s="134"/>
      <c r="K287" s="9" t="e">
        <f>+K286</f>
        <v>#REF!</v>
      </c>
      <c r="L287" s="244"/>
    </row>
    <row r="288" spans="1:15" s="237" customFormat="1" ht="17.25" customHeight="1" thickTop="1">
      <c r="A288" s="228"/>
      <c r="B288" s="229"/>
      <c r="C288" s="242"/>
      <c r="D288" s="243"/>
      <c r="E288" s="317"/>
      <c r="F288" s="243"/>
      <c r="G288" s="134"/>
      <c r="H288" s="243"/>
      <c r="I288" s="12"/>
      <c r="J288" s="134"/>
      <c r="K288" s="12"/>
      <c r="L288" s="244"/>
    </row>
    <row r="289" spans="1:13" s="237" customFormat="1" ht="17.25" customHeight="1">
      <c r="A289" s="241">
        <v>15</v>
      </c>
      <c r="B289" s="229"/>
      <c r="C289" s="242" t="s">
        <v>290</v>
      </c>
      <c r="D289" s="243"/>
      <c r="E289" s="317"/>
      <c r="F289" s="243"/>
      <c r="G289" s="134"/>
      <c r="H289" s="243"/>
      <c r="I289" s="10" t="s">
        <v>394</v>
      </c>
      <c r="J289" s="11"/>
      <c r="K289" s="10" t="s">
        <v>395</v>
      </c>
      <c r="L289" s="244"/>
    </row>
    <row r="290" spans="1:13" ht="17.25" customHeight="1">
      <c r="A290" s="69"/>
      <c r="C290" s="79"/>
      <c r="D290" s="83"/>
      <c r="E290" s="314"/>
      <c r="F290" s="83"/>
      <c r="H290" s="83"/>
      <c r="I290" s="217" t="s">
        <v>30</v>
      </c>
      <c r="J290" s="11"/>
      <c r="K290" s="217" t="s">
        <v>30</v>
      </c>
    </row>
    <row r="291" spans="1:13" s="81" customFormat="1" ht="17.25" customHeight="1">
      <c r="A291" s="101"/>
      <c r="C291" s="81" t="s">
        <v>290</v>
      </c>
      <c r="D291" s="95"/>
      <c r="E291" s="331"/>
      <c r="F291" s="95"/>
      <c r="G291" s="112"/>
      <c r="H291" s="95"/>
      <c r="I291" s="218" t="e">
        <f>+BCKQKD!#REF!</f>
        <v>#REF!</v>
      </c>
      <c r="J291" s="219"/>
      <c r="K291" s="218" t="e">
        <f>+BCKQKD!#REF!</f>
        <v>#REF!</v>
      </c>
      <c r="L291" s="113"/>
    </row>
    <row r="292" spans="1:13" s="81" customFormat="1" ht="17.25" customHeight="1">
      <c r="A292" s="101"/>
      <c r="D292" s="95"/>
      <c r="E292" s="331"/>
      <c r="F292" s="95"/>
      <c r="G292" s="94"/>
      <c r="H292" s="95"/>
      <c r="I292" s="218"/>
      <c r="J292" s="219"/>
      <c r="K292" s="218"/>
      <c r="L292" s="113"/>
    </row>
    <row r="293" spans="1:13" ht="17.25" customHeight="1" thickBot="1">
      <c r="A293" s="69"/>
      <c r="C293" s="79" t="s">
        <v>258</v>
      </c>
      <c r="D293" s="83"/>
      <c r="E293" s="314"/>
      <c r="F293" s="83"/>
      <c r="H293" s="83"/>
      <c r="I293" s="9" t="e">
        <f>+I291</f>
        <v>#REF!</v>
      </c>
      <c r="J293" s="12"/>
      <c r="K293" s="9" t="e">
        <f>+K291</f>
        <v>#REF!</v>
      </c>
    </row>
    <row r="294" spans="1:13" ht="17.25" customHeight="1" thickTop="1">
      <c r="F294" s="83"/>
      <c r="H294" s="83"/>
      <c r="I294" s="134"/>
      <c r="J294" s="134"/>
      <c r="K294" s="134"/>
    </row>
    <row r="295" spans="1:13" ht="17.25" customHeight="1">
      <c r="A295" s="97">
        <v>16</v>
      </c>
      <c r="C295" s="79" t="s">
        <v>3</v>
      </c>
      <c r="D295" s="83"/>
      <c r="E295" s="314"/>
      <c r="F295" s="83"/>
      <c r="H295" s="83"/>
      <c r="I295" s="10" t="s">
        <v>394</v>
      </c>
      <c r="J295" s="11"/>
      <c r="K295" s="10" t="s">
        <v>395</v>
      </c>
    </row>
    <row r="296" spans="1:13" ht="17.25" customHeight="1">
      <c r="A296" s="69"/>
      <c r="C296" s="81" t="s">
        <v>3</v>
      </c>
      <c r="D296" s="83"/>
      <c r="E296" s="313"/>
      <c r="F296" s="83"/>
      <c r="G296" s="109"/>
      <c r="H296" s="83"/>
      <c r="I296" s="220" t="e">
        <f>+BCKQKD!#REF!</f>
        <v>#REF!</v>
      </c>
      <c r="J296" s="134"/>
      <c r="K296" s="220" t="e">
        <f>+BCKQKD!#REF!</f>
        <v>#REF!</v>
      </c>
      <c r="L296" s="114"/>
    </row>
    <row r="297" spans="1:13" ht="17.25" customHeight="1" thickBot="1">
      <c r="A297" s="69"/>
      <c r="C297" s="79" t="s">
        <v>258</v>
      </c>
      <c r="D297" s="83"/>
      <c r="E297" s="314"/>
      <c r="F297" s="83"/>
      <c r="H297" s="83"/>
      <c r="I297" s="9" t="e">
        <f>+I296</f>
        <v>#REF!</v>
      </c>
      <c r="J297" s="9"/>
      <c r="K297" s="9" t="e">
        <f>+K296</f>
        <v>#REF!</v>
      </c>
    </row>
    <row r="298" spans="1:13" ht="17.25" customHeight="1" thickTop="1">
      <c r="D298" s="133"/>
      <c r="E298" s="332"/>
      <c r="F298" s="133"/>
      <c r="G298" s="133"/>
      <c r="H298" s="133"/>
      <c r="I298" s="221"/>
      <c r="J298" s="221"/>
      <c r="K298" s="221"/>
    </row>
    <row r="299" spans="1:13" ht="17.25" customHeight="1">
      <c r="A299" s="97">
        <v>17</v>
      </c>
      <c r="C299" s="132" t="s">
        <v>4</v>
      </c>
      <c r="D299" s="115"/>
      <c r="E299" s="333"/>
      <c r="F299" s="115"/>
      <c r="G299" s="115"/>
      <c r="H299" s="115"/>
      <c r="I299" s="10" t="s">
        <v>394</v>
      </c>
      <c r="J299" s="11"/>
      <c r="K299" s="10" t="s">
        <v>395</v>
      </c>
    </row>
    <row r="300" spans="1:13" ht="17.25" customHeight="1">
      <c r="A300" s="69"/>
      <c r="C300" s="31"/>
      <c r="D300" s="115"/>
      <c r="E300" s="333"/>
      <c r="F300" s="115"/>
      <c r="G300" s="115"/>
      <c r="H300" s="115"/>
      <c r="I300" s="217" t="s">
        <v>30</v>
      </c>
      <c r="J300" s="11"/>
      <c r="K300" s="217" t="s">
        <v>30</v>
      </c>
    </row>
    <row r="301" spans="1:13" ht="17.25" customHeight="1">
      <c r="A301" s="69"/>
      <c r="C301" s="55" t="s">
        <v>253</v>
      </c>
      <c r="D301" s="115"/>
      <c r="E301" s="333"/>
      <c r="F301" s="115"/>
      <c r="G301" s="115"/>
      <c r="H301" s="115"/>
      <c r="I301" s="222" t="e">
        <f>BCKQKD!#REF!</f>
        <v>#REF!</v>
      </c>
      <c r="J301" s="222"/>
      <c r="K301" s="222" t="e">
        <f>+BCKQKD!#REF!</f>
        <v>#REF!</v>
      </c>
    </row>
    <row r="302" spans="1:13" ht="17.25" customHeight="1" thickBot="1">
      <c r="A302" s="69"/>
      <c r="C302" s="79" t="s">
        <v>258</v>
      </c>
      <c r="D302" s="83"/>
      <c r="E302" s="314"/>
      <c r="F302" s="83"/>
      <c r="H302" s="83"/>
      <c r="I302" s="9" t="e">
        <f>+I301</f>
        <v>#REF!</v>
      </c>
      <c r="J302" s="134"/>
      <c r="K302" s="9" t="e">
        <f>+K301</f>
        <v>#REF!</v>
      </c>
    </row>
    <row r="303" spans="1:13" ht="17.25" customHeight="1" thickTop="1">
      <c r="A303" s="69"/>
      <c r="C303" s="79"/>
      <c r="D303" s="83"/>
      <c r="E303" s="314"/>
      <c r="F303" s="83"/>
      <c r="H303" s="83"/>
      <c r="I303" s="12"/>
      <c r="J303" s="134"/>
      <c r="K303" s="12"/>
    </row>
    <row r="304" spans="1:13" s="141" customFormat="1" ht="17.25" customHeight="1">
      <c r="A304" s="97">
        <v>18</v>
      </c>
      <c r="B304" s="68"/>
      <c r="C304" s="68" t="s">
        <v>61</v>
      </c>
      <c r="D304" s="83"/>
      <c r="E304" s="314"/>
      <c r="F304" s="83"/>
      <c r="G304" s="25"/>
      <c r="H304" s="83"/>
      <c r="I304" s="10" t="s">
        <v>394</v>
      </c>
      <c r="J304" s="11"/>
      <c r="K304" s="10" t="s">
        <v>395</v>
      </c>
      <c r="L304" s="54"/>
      <c r="M304" s="55"/>
    </row>
    <row r="305" spans="1:13" s="141" customFormat="1" ht="17.25" customHeight="1">
      <c r="A305" s="69"/>
      <c r="B305" s="68"/>
      <c r="C305" s="79"/>
      <c r="D305" s="83"/>
      <c r="E305" s="314"/>
      <c r="F305" s="83"/>
      <c r="G305" s="25"/>
      <c r="H305" s="83"/>
      <c r="I305" s="73" t="s">
        <v>30</v>
      </c>
      <c r="J305" s="74"/>
      <c r="K305" s="73" t="s">
        <v>30</v>
      </c>
      <c r="L305" s="54"/>
      <c r="M305" s="55"/>
    </row>
    <row r="306" spans="1:13" s="137" customFormat="1" ht="17.25" customHeight="1">
      <c r="A306" s="75"/>
      <c r="B306" s="76"/>
      <c r="C306" s="116" t="s">
        <v>241</v>
      </c>
      <c r="D306" s="95"/>
      <c r="E306" s="334"/>
      <c r="F306" s="95"/>
      <c r="G306" s="117"/>
      <c r="H306" s="95"/>
      <c r="I306" s="59">
        <f>186949671759</f>
        <v>186949671759</v>
      </c>
      <c r="J306" s="96"/>
      <c r="K306" s="59">
        <v>171491549485</v>
      </c>
      <c r="L306" s="59"/>
      <c r="M306" s="81"/>
    </row>
    <row r="307" spans="1:13" s="137" customFormat="1" ht="17.25" customHeight="1">
      <c r="A307" s="75"/>
      <c r="B307" s="76"/>
      <c r="C307" s="116" t="s">
        <v>242</v>
      </c>
      <c r="D307" s="95"/>
      <c r="E307" s="334"/>
      <c r="F307" s="95"/>
      <c r="G307" s="117"/>
      <c r="H307" s="95"/>
      <c r="I307" s="59">
        <f>177602038078+3908936818+1808948557</f>
        <v>183319923453</v>
      </c>
      <c r="J307" s="96"/>
      <c r="K307" s="59">
        <f>+K306-K308</f>
        <v>161891260897</v>
      </c>
      <c r="L307" s="59"/>
      <c r="M307" s="81"/>
    </row>
    <row r="308" spans="1:13" s="137" customFormat="1" ht="17.25" customHeight="1">
      <c r="A308" s="75"/>
      <c r="B308" s="76"/>
      <c r="C308" s="116" t="s">
        <v>243</v>
      </c>
      <c r="D308" s="95"/>
      <c r="E308" s="334"/>
      <c r="F308" s="95"/>
      <c r="G308" s="117"/>
      <c r="H308" s="95"/>
      <c r="I308" s="59">
        <f>+I306-I307</f>
        <v>3629748306</v>
      </c>
      <c r="J308" s="96"/>
      <c r="K308" s="59">
        <v>9600288588</v>
      </c>
      <c r="L308" s="59"/>
      <c r="M308" s="81"/>
    </row>
    <row r="309" spans="1:13" s="137" customFormat="1" ht="17.25" customHeight="1">
      <c r="A309" s="75"/>
      <c r="B309" s="76"/>
      <c r="C309" s="116" t="s">
        <v>244</v>
      </c>
      <c r="D309" s="95"/>
      <c r="E309" s="334"/>
      <c r="F309" s="95"/>
      <c r="G309" s="117"/>
      <c r="H309" s="95"/>
      <c r="I309" s="118">
        <v>0.25</v>
      </c>
      <c r="J309" s="96"/>
      <c r="K309" s="119" t="s">
        <v>177</v>
      </c>
      <c r="L309" s="59">
        <v>942500000</v>
      </c>
      <c r="M309" s="95"/>
    </row>
    <row r="310" spans="1:13" s="137" customFormat="1" ht="17.25" customHeight="1">
      <c r="A310" s="75"/>
      <c r="B310" s="76"/>
      <c r="C310" s="120" t="s">
        <v>245</v>
      </c>
      <c r="D310" s="95"/>
      <c r="E310" s="334"/>
      <c r="F310" s="95"/>
      <c r="G310" s="117"/>
      <c r="H310" s="95"/>
      <c r="I310" s="29">
        <f>I308*I309</f>
        <v>907437076.5</v>
      </c>
      <c r="J310" s="96"/>
      <c r="K310" s="29">
        <f>K308*K309</f>
        <v>2400072147</v>
      </c>
      <c r="L310" s="59"/>
      <c r="M310" s="81"/>
    </row>
    <row r="311" spans="1:13" ht="20.25" customHeight="1">
      <c r="A311" s="69" t="s">
        <v>123</v>
      </c>
      <c r="C311" s="79" t="s">
        <v>302</v>
      </c>
      <c r="D311" s="83"/>
      <c r="E311" s="314"/>
      <c r="F311" s="83"/>
      <c r="H311" s="83"/>
      <c r="I311" s="87"/>
      <c r="K311" s="87"/>
    </row>
    <row r="312" spans="1:13" s="91" customFormat="1" ht="20.25" customHeight="1">
      <c r="A312" s="69" t="s">
        <v>161</v>
      </c>
      <c r="B312" s="68"/>
      <c r="C312" s="79" t="s">
        <v>86</v>
      </c>
      <c r="E312" s="312"/>
      <c r="G312" s="93"/>
      <c r="I312" s="136"/>
      <c r="J312" s="93"/>
      <c r="K312" s="121"/>
      <c r="L312" s="59"/>
    </row>
    <row r="313" spans="1:13" s="111" customFormat="1" ht="20.25" customHeight="1">
      <c r="A313" s="90" t="s">
        <v>160</v>
      </c>
      <c r="B313" s="91"/>
      <c r="C313" s="68" t="s">
        <v>64</v>
      </c>
      <c r="E313" s="335"/>
      <c r="G313" s="94"/>
      <c r="I313" s="93"/>
      <c r="J313" s="94"/>
      <c r="K313" s="93"/>
      <c r="L313" s="59"/>
    </row>
    <row r="314" spans="1:13" ht="20.25" customHeight="1">
      <c r="A314" s="69" t="s">
        <v>65</v>
      </c>
      <c r="C314" s="68" t="s">
        <v>291</v>
      </c>
      <c r="I314" s="71" t="s">
        <v>373</v>
      </c>
      <c r="J314" s="72"/>
      <c r="K314" s="30" t="s">
        <v>389</v>
      </c>
      <c r="L314" s="59"/>
    </row>
    <row r="315" spans="1:13" ht="20.25" customHeight="1">
      <c r="A315" s="69"/>
      <c r="I315" s="73" t="s">
        <v>30</v>
      </c>
      <c r="J315" s="74"/>
      <c r="K315" s="73" t="s">
        <v>30</v>
      </c>
      <c r="L315" s="59"/>
    </row>
    <row r="316" spans="1:13" ht="20.25" customHeight="1">
      <c r="A316" s="82"/>
      <c r="B316" s="55"/>
      <c r="C316" s="55" t="s">
        <v>291</v>
      </c>
      <c r="I316" s="25">
        <f>+CĐKT!D17</f>
        <v>285237169776</v>
      </c>
      <c r="J316" s="59" t="e">
        <f>+CĐKT!#REF!</f>
        <v>#REF!</v>
      </c>
      <c r="K316" s="25">
        <f>+CĐKT!E17</f>
        <v>301262698566</v>
      </c>
      <c r="L316" s="59"/>
    </row>
    <row r="317" spans="1:13" ht="20.25" customHeight="1" thickBot="1">
      <c r="A317" s="69"/>
      <c r="C317" s="68" t="s">
        <v>258</v>
      </c>
      <c r="I317" s="28">
        <f>+I316</f>
        <v>285237169776</v>
      </c>
      <c r="J317" s="87"/>
      <c r="K317" s="28">
        <f>+K316</f>
        <v>301262698566</v>
      </c>
    </row>
    <row r="318" spans="1:13" ht="18.95" customHeight="1" thickTop="1">
      <c r="A318" s="69"/>
    </row>
    <row r="319" spans="1:13" s="122" customFormat="1" ht="19.5" customHeight="1">
      <c r="A319" s="69" t="s">
        <v>66</v>
      </c>
      <c r="B319" s="68"/>
      <c r="C319" s="68" t="s">
        <v>292</v>
      </c>
      <c r="D319" s="81"/>
      <c r="E319" s="335"/>
      <c r="F319" s="81"/>
      <c r="G319" s="81"/>
      <c r="H319" s="81"/>
      <c r="I319" s="71" t="s">
        <v>373</v>
      </c>
      <c r="J319" s="87"/>
      <c r="K319" s="30" t="s">
        <v>396</v>
      </c>
      <c r="L319" s="123"/>
    </row>
    <row r="320" spans="1:13" s="122" customFormat="1" ht="19.5" customHeight="1">
      <c r="A320" s="69"/>
      <c r="B320" s="68"/>
      <c r="C320" s="68"/>
      <c r="D320" s="81"/>
      <c r="E320" s="335"/>
      <c r="F320" s="81"/>
      <c r="G320" s="81"/>
      <c r="H320" s="81"/>
      <c r="I320" s="73" t="s">
        <v>30</v>
      </c>
      <c r="J320" s="74"/>
      <c r="K320" s="73" t="s">
        <v>30</v>
      </c>
      <c r="L320" s="123"/>
    </row>
    <row r="321" spans="1:12" s="122" customFormat="1" ht="19.5" customHeight="1">
      <c r="A321" s="69"/>
      <c r="B321" s="68"/>
      <c r="C321" s="55" t="s">
        <v>292</v>
      </c>
      <c r="D321" s="81"/>
      <c r="E321" s="335"/>
      <c r="F321" s="81"/>
      <c r="G321" s="81"/>
      <c r="H321" s="81"/>
      <c r="I321" s="88">
        <f>+CĐKT!D18</f>
        <v>209784316755</v>
      </c>
      <c r="J321" s="88" t="e">
        <f>+CĐKT!#REF!</f>
        <v>#REF!</v>
      </c>
      <c r="K321" s="88">
        <f>+CĐKT!E18</f>
        <v>162282464688</v>
      </c>
      <c r="L321" s="123"/>
    </row>
    <row r="322" spans="1:12" ht="19.5" customHeight="1" thickBot="1">
      <c r="A322" s="69"/>
      <c r="C322" s="68" t="s">
        <v>258</v>
      </c>
      <c r="I322" s="28">
        <f>+I321</f>
        <v>209784316755</v>
      </c>
      <c r="J322" s="87"/>
      <c r="K322" s="28">
        <f>+K321</f>
        <v>162282464688</v>
      </c>
    </row>
    <row r="323" spans="1:12" ht="15" customHeight="1" thickTop="1">
      <c r="A323" s="55"/>
      <c r="B323" s="55"/>
      <c r="I323" s="71"/>
      <c r="J323" s="72"/>
      <c r="K323" s="30"/>
    </row>
    <row r="324" spans="1:12" ht="19.5" customHeight="1">
      <c r="A324" s="69" t="s">
        <v>67</v>
      </c>
      <c r="C324" s="68" t="s">
        <v>358</v>
      </c>
      <c r="I324" s="71" t="s">
        <v>373</v>
      </c>
      <c r="J324" s="87"/>
      <c r="K324" s="30" t="s">
        <v>396</v>
      </c>
    </row>
    <row r="325" spans="1:12" ht="15.75" customHeight="1">
      <c r="A325" s="69"/>
      <c r="C325" s="68"/>
      <c r="I325" s="73" t="s">
        <v>30</v>
      </c>
      <c r="J325" s="74"/>
      <c r="K325" s="73" t="s">
        <v>30</v>
      </c>
    </row>
    <row r="326" spans="1:12" ht="19.5" customHeight="1">
      <c r="A326" s="69"/>
      <c r="C326" s="55" t="s">
        <v>358</v>
      </c>
      <c r="I326" s="88">
        <f>+CĐKT!D27</f>
        <v>105736598</v>
      </c>
      <c r="J326" s="88" t="e">
        <f>+CĐKT!#REF!</f>
        <v>#REF!</v>
      </c>
      <c r="K326" s="88">
        <f>+CĐKT!E27</f>
        <v>94103184</v>
      </c>
    </row>
    <row r="327" spans="1:12" ht="19.5" customHeight="1" thickBot="1">
      <c r="A327" s="69"/>
      <c r="C327" s="68" t="s">
        <v>258</v>
      </c>
      <c r="I327" s="28">
        <f>+I326</f>
        <v>105736598</v>
      </c>
      <c r="J327" s="87"/>
      <c r="K327" s="28">
        <f>+K326</f>
        <v>94103184</v>
      </c>
    </row>
    <row r="328" spans="1:12" ht="14.25" customHeight="1" thickTop="1">
      <c r="A328" s="69"/>
      <c r="C328" s="68"/>
      <c r="I328" s="33"/>
      <c r="J328" s="72"/>
      <c r="K328" s="33"/>
    </row>
    <row r="329" spans="1:12" s="212" customFormat="1" ht="18.95" customHeight="1">
      <c r="A329" s="228" t="s">
        <v>68</v>
      </c>
      <c r="B329" s="229"/>
      <c r="C329" s="229" t="s">
        <v>293</v>
      </c>
      <c r="D329" s="230"/>
      <c r="E329" s="336"/>
      <c r="F329" s="230"/>
      <c r="G329" s="231"/>
      <c r="H329" s="230"/>
      <c r="I329" s="232" t="s">
        <v>373</v>
      </c>
      <c r="J329" s="11"/>
      <c r="K329" s="10" t="s">
        <v>396</v>
      </c>
      <c r="L329" s="213"/>
    </row>
    <row r="330" spans="1:12" s="216" customFormat="1" ht="20.25" customHeight="1">
      <c r="A330" s="233"/>
      <c r="B330" s="234"/>
      <c r="C330" s="234"/>
      <c r="D330" s="234"/>
      <c r="E330" s="337"/>
      <c r="F330" s="234"/>
      <c r="G330" s="235"/>
      <c r="H330" s="234"/>
      <c r="I330" s="217" t="s">
        <v>30</v>
      </c>
      <c r="J330" s="236"/>
      <c r="K330" s="217" t="s">
        <v>30</v>
      </c>
      <c r="L330" s="223"/>
    </row>
    <row r="331" spans="1:12" s="216" customFormat="1" ht="20.25" customHeight="1">
      <c r="A331" s="233"/>
      <c r="B331" s="234"/>
      <c r="C331" s="237" t="s">
        <v>275</v>
      </c>
      <c r="D331" s="234"/>
      <c r="E331" s="337"/>
      <c r="F331" s="234"/>
      <c r="G331" s="238"/>
      <c r="H331" s="234"/>
      <c r="I331" s="134">
        <v>6192693999</v>
      </c>
      <c r="J331" s="13"/>
      <c r="K331" s="134">
        <f>8500000+5949935588</f>
        <v>5958435588</v>
      </c>
      <c r="L331" s="223"/>
    </row>
    <row r="332" spans="1:12" s="140" customFormat="1" ht="20.25" customHeight="1">
      <c r="A332" s="237"/>
      <c r="B332" s="237"/>
      <c r="C332" s="237" t="s">
        <v>102</v>
      </c>
      <c r="D332" s="237"/>
      <c r="E332" s="338"/>
      <c r="F332" s="237"/>
      <c r="G332" s="134"/>
      <c r="H332" s="237"/>
      <c r="I332" s="239">
        <v>195000000</v>
      </c>
      <c r="J332" s="13"/>
      <c r="K332" s="239">
        <v>70000000</v>
      </c>
    </row>
    <row r="333" spans="1:12" s="140" customFormat="1" ht="20.25" customHeight="1" thickBot="1">
      <c r="A333" s="237"/>
      <c r="B333" s="237"/>
      <c r="C333" s="229" t="s">
        <v>258</v>
      </c>
      <c r="D333" s="237"/>
      <c r="E333" s="338"/>
      <c r="F333" s="237"/>
      <c r="G333" s="134"/>
      <c r="H333" s="237"/>
      <c r="I333" s="240">
        <f>+I331+I332</f>
        <v>6387693999</v>
      </c>
      <c r="J333" s="12"/>
      <c r="K333" s="240">
        <f>+K331+K332</f>
        <v>6028435588</v>
      </c>
    </row>
    <row r="334" spans="1:12" ht="12.75" customHeight="1" thickTop="1">
      <c r="A334" s="69"/>
      <c r="L334" s="55"/>
    </row>
    <row r="335" spans="1:12" ht="20.25" customHeight="1">
      <c r="A335" s="69" t="s">
        <v>170</v>
      </c>
      <c r="C335" s="68" t="s">
        <v>249</v>
      </c>
      <c r="I335" s="71" t="s">
        <v>373</v>
      </c>
      <c r="J335" s="72"/>
      <c r="K335" s="30" t="s">
        <v>389</v>
      </c>
      <c r="L335" s="55"/>
    </row>
    <row r="336" spans="1:12" ht="19.5" customHeight="1">
      <c r="A336" s="69"/>
      <c r="C336" s="68"/>
      <c r="I336" s="73" t="s">
        <v>30</v>
      </c>
      <c r="J336" s="74"/>
      <c r="K336" s="73" t="s">
        <v>30</v>
      </c>
      <c r="L336" s="55"/>
    </row>
    <row r="337" spans="1:12" ht="19.5" customHeight="1">
      <c r="A337" s="69"/>
      <c r="C337" s="55" t="s">
        <v>249</v>
      </c>
      <c r="I337" s="88">
        <f>+CĐKT!D34</f>
        <v>300683622</v>
      </c>
      <c r="J337" s="88" t="e">
        <f>+CĐKT!#REF!</f>
        <v>#REF!</v>
      </c>
      <c r="K337" s="88">
        <f>+CĐKT!E34</f>
        <v>300683622</v>
      </c>
      <c r="L337" s="55"/>
    </row>
    <row r="338" spans="1:12" ht="19.5" customHeight="1" thickBot="1">
      <c r="A338" s="69"/>
      <c r="C338" s="68" t="s">
        <v>258</v>
      </c>
      <c r="I338" s="28">
        <f>+I337</f>
        <v>300683622</v>
      </c>
      <c r="K338" s="28">
        <f>+K337</f>
        <v>300683622</v>
      </c>
      <c r="L338" s="55"/>
    </row>
    <row r="339" spans="1:12" ht="15" customHeight="1" thickTop="1">
      <c r="A339" s="69"/>
      <c r="C339" s="68"/>
      <c r="I339" s="29"/>
      <c r="K339" s="29"/>
      <c r="L339" s="55"/>
    </row>
    <row r="340" spans="1:12" s="140" customFormat="1" ht="18.95" customHeight="1">
      <c r="A340" s="208" t="s">
        <v>171</v>
      </c>
      <c r="B340" s="138"/>
      <c r="C340" s="138" t="s">
        <v>109</v>
      </c>
      <c r="E340" s="339"/>
      <c r="G340" s="32"/>
      <c r="I340" s="209" t="s">
        <v>373</v>
      </c>
      <c r="J340" s="33"/>
      <c r="K340" s="139" t="s">
        <v>389</v>
      </c>
    </row>
    <row r="341" spans="1:12" s="140" customFormat="1" ht="18.95" customHeight="1">
      <c r="A341" s="208"/>
      <c r="B341" s="138"/>
      <c r="E341" s="339"/>
      <c r="G341" s="32"/>
      <c r="I341" s="210" t="s">
        <v>30</v>
      </c>
      <c r="J341" s="211"/>
      <c r="K341" s="210" t="s">
        <v>30</v>
      </c>
    </row>
    <row r="342" spans="1:12" s="140" customFormat="1" ht="20.25" customHeight="1">
      <c r="A342" s="208"/>
      <c r="B342" s="138"/>
      <c r="C342" s="140" t="s">
        <v>110</v>
      </c>
      <c r="E342" s="339"/>
      <c r="G342" s="32"/>
      <c r="I342" s="224">
        <v>31747500000</v>
      </c>
      <c r="J342" s="32"/>
      <c r="K342" s="224">
        <v>31747500000</v>
      </c>
      <c r="L342" s="225"/>
    </row>
    <row r="343" spans="1:12" s="140" customFormat="1" ht="20.25" customHeight="1">
      <c r="A343" s="208"/>
      <c r="B343" s="138"/>
      <c r="C343" s="140" t="s">
        <v>235</v>
      </c>
      <c r="E343" s="339"/>
      <c r="G343" s="32"/>
      <c r="I343" s="224">
        <v>17850000000</v>
      </c>
      <c r="J343" s="32"/>
      <c r="K343" s="224">
        <v>17850000000</v>
      </c>
      <c r="L343" s="226"/>
    </row>
    <row r="344" spans="1:12" s="140" customFormat="1" ht="20.25" customHeight="1">
      <c r="A344" s="208"/>
      <c r="B344" s="138"/>
      <c r="C344" s="140" t="s">
        <v>236</v>
      </c>
      <c r="E344" s="339"/>
      <c r="G344" s="32"/>
      <c r="I344" s="224">
        <v>24055388843</v>
      </c>
      <c r="J344" s="32"/>
      <c r="K344" s="224">
        <v>24055388843</v>
      </c>
      <c r="L344" s="226"/>
    </row>
    <row r="345" spans="1:12" s="140" customFormat="1" ht="20.25" customHeight="1">
      <c r="A345" s="208"/>
      <c r="B345" s="138"/>
      <c r="C345" s="140" t="s">
        <v>237</v>
      </c>
      <c r="E345" s="339"/>
      <c r="G345" s="32"/>
      <c r="I345" s="224">
        <v>5753310000</v>
      </c>
      <c r="J345" s="32"/>
      <c r="K345" s="224">
        <v>5753310000</v>
      </c>
      <c r="L345" s="226"/>
    </row>
    <row r="346" spans="1:12" s="140" customFormat="1" ht="20.25" customHeight="1">
      <c r="A346" s="208"/>
      <c r="B346" s="138"/>
      <c r="C346" s="140" t="s">
        <v>238</v>
      </c>
      <c r="E346" s="339"/>
      <c r="G346" s="32"/>
      <c r="I346" s="215">
        <v>7650000000</v>
      </c>
      <c r="J346" s="32"/>
      <c r="K346" s="215">
        <v>7650000000</v>
      </c>
      <c r="L346" s="226"/>
    </row>
    <row r="347" spans="1:12" s="140" customFormat="1" ht="20.25" customHeight="1" thickBot="1">
      <c r="A347" s="208"/>
      <c r="B347" s="138"/>
      <c r="C347" s="138" t="s">
        <v>258</v>
      </c>
      <c r="E347" s="339"/>
      <c r="G347" s="32"/>
      <c r="I347" s="28">
        <f>SUM(I342:I346)</f>
        <v>87056198843</v>
      </c>
      <c r="J347" s="32"/>
      <c r="K347" s="28">
        <f>SUM(K342:K346)</f>
        <v>87056198843</v>
      </c>
    </row>
    <row r="348" spans="1:12" ht="18.95" customHeight="1" thickTop="1">
      <c r="A348" s="69" t="s">
        <v>116</v>
      </c>
      <c r="C348" s="68" t="s">
        <v>111</v>
      </c>
      <c r="L348" s="55"/>
    </row>
    <row r="349" spans="1:12" ht="17.25" customHeight="1">
      <c r="A349" s="69"/>
      <c r="G349" s="671" t="s">
        <v>112</v>
      </c>
      <c r="I349" s="209" t="s">
        <v>373</v>
      </c>
      <c r="J349" s="33"/>
      <c r="K349" s="139" t="s">
        <v>389</v>
      </c>
      <c r="L349" s="55"/>
    </row>
    <row r="350" spans="1:12" ht="16.5" customHeight="1">
      <c r="A350" s="69"/>
      <c r="G350" s="671"/>
      <c r="I350" s="73" t="s">
        <v>30</v>
      </c>
      <c r="J350" s="74"/>
      <c r="K350" s="73" t="s">
        <v>30</v>
      </c>
      <c r="L350" s="55"/>
    </row>
    <row r="351" spans="1:12" ht="30" customHeight="1">
      <c r="A351" s="69"/>
      <c r="C351" s="671" t="s">
        <v>108</v>
      </c>
      <c r="D351" s="671"/>
      <c r="E351" s="671"/>
      <c r="G351" s="126">
        <v>0.28999999999999998</v>
      </c>
      <c r="H351" s="127"/>
      <c r="I351" s="84">
        <v>2721360000</v>
      </c>
      <c r="J351" s="84"/>
      <c r="K351" s="84">
        <v>2721360000</v>
      </c>
      <c r="L351" s="55"/>
    </row>
    <row r="352" spans="1:12" ht="18.95" customHeight="1">
      <c r="A352" s="69"/>
      <c r="C352" s="55" t="s">
        <v>113</v>
      </c>
      <c r="G352" s="126">
        <v>0.26</v>
      </c>
      <c r="H352" s="127"/>
      <c r="I352" s="84">
        <v>109858035</v>
      </c>
      <c r="J352" s="84"/>
      <c r="K352" s="84">
        <v>109858035</v>
      </c>
    </row>
    <row r="353" spans="1:12" ht="18.95" customHeight="1" thickBot="1">
      <c r="A353" s="69"/>
      <c r="C353" s="68" t="s">
        <v>258</v>
      </c>
      <c r="I353" s="28">
        <f>SUM(I351:I352)</f>
        <v>2831218035</v>
      </c>
      <c r="K353" s="28">
        <f>SUM(K351:K352)</f>
        <v>2831218035</v>
      </c>
    </row>
    <row r="354" spans="1:12" ht="18.95" customHeight="1" thickTop="1">
      <c r="A354" s="69" t="s">
        <v>117</v>
      </c>
      <c r="C354" s="68" t="s">
        <v>294</v>
      </c>
      <c r="I354" s="209" t="s">
        <v>373</v>
      </c>
      <c r="J354" s="33"/>
      <c r="K354" s="139" t="s">
        <v>389</v>
      </c>
    </row>
    <row r="355" spans="1:12" ht="15.75" customHeight="1">
      <c r="A355" s="69"/>
      <c r="I355" s="73" t="s">
        <v>30</v>
      </c>
      <c r="J355" s="74"/>
      <c r="K355" s="73" t="s">
        <v>30</v>
      </c>
    </row>
    <row r="356" spans="1:12" s="124" customFormat="1" ht="18.95" customHeight="1">
      <c r="C356" s="55" t="s">
        <v>294</v>
      </c>
      <c r="D356" s="55"/>
      <c r="E356" s="311"/>
      <c r="F356" s="55"/>
      <c r="G356" s="55"/>
      <c r="H356" s="55"/>
      <c r="I356" s="83">
        <f>+CĐKT!D74</f>
        <v>205294755801</v>
      </c>
      <c r="J356" s="83" t="e">
        <f>+CĐKT!#REF!</f>
        <v>#REF!</v>
      </c>
      <c r="K356" s="83">
        <f>+CĐKT!E74</f>
        <v>221328738092</v>
      </c>
      <c r="L356" s="125"/>
    </row>
    <row r="357" spans="1:12" ht="18.95" customHeight="1" thickBot="1">
      <c r="A357" s="69"/>
      <c r="C357" s="68" t="s">
        <v>258</v>
      </c>
      <c r="I357" s="28">
        <f>+I356</f>
        <v>205294755801</v>
      </c>
      <c r="J357" s="86"/>
      <c r="K357" s="28">
        <f>+K356</f>
        <v>221328738092</v>
      </c>
    </row>
    <row r="358" spans="1:12" s="68" customFormat="1" ht="18.95" customHeight="1" thickTop="1">
      <c r="E358" s="340"/>
      <c r="F358" s="72"/>
      <c r="G358" s="72"/>
      <c r="I358" s="87"/>
      <c r="J358" s="72"/>
      <c r="K358" s="87"/>
      <c r="L358" s="85"/>
    </row>
    <row r="359" spans="1:12" ht="18.95" customHeight="1">
      <c r="A359" s="69" t="s">
        <v>118</v>
      </c>
      <c r="C359" s="68" t="s">
        <v>278</v>
      </c>
      <c r="I359" s="71" t="s">
        <v>367</v>
      </c>
      <c r="J359" s="72"/>
      <c r="K359" s="30" t="s">
        <v>140</v>
      </c>
    </row>
    <row r="360" spans="1:12" ht="18.95" customHeight="1">
      <c r="A360" s="69"/>
      <c r="I360" s="73" t="s">
        <v>30</v>
      </c>
      <c r="J360" s="74"/>
      <c r="K360" s="73" t="s">
        <v>30</v>
      </c>
    </row>
    <row r="361" spans="1:12" ht="18.95" customHeight="1">
      <c r="A361" s="69"/>
      <c r="C361" s="55" t="s">
        <v>278</v>
      </c>
      <c r="I361" s="32">
        <f>+CĐKT!D75</f>
        <v>108461155624</v>
      </c>
      <c r="J361" s="33" t="e">
        <f>+CĐKT!#REF!</f>
        <v>#REF!</v>
      </c>
      <c r="K361" s="32">
        <f>+CĐKT!E75</f>
        <v>10436235185</v>
      </c>
    </row>
    <row r="362" spans="1:12" ht="18.95" customHeight="1" thickBot="1">
      <c r="A362" s="69"/>
      <c r="C362" s="68" t="s">
        <v>258</v>
      </c>
      <c r="I362" s="28">
        <f>+I361</f>
        <v>108461155624</v>
      </c>
      <c r="J362" s="87"/>
      <c r="K362" s="28">
        <f>+K361</f>
        <v>10436235185</v>
      </c>
    </row>
    <row r="363" spans="1:12" s="111" customFormat="1" ht="13.5" customHeight="1" thickTop="1">
      <c r="E363" s="335"/>
      <c r="G363" s="94"/>
      <c r="I363" s="93"/>
      <c r="J363" s="94"/>
      <c r="K363" s="93"/>
      <c r="L363" s="110"/>
    </row>
    <row r="364" spans="1:12" ht="18.95" customHeight="1">
      <c r="A364" s="97" t="s">
        <v>69</v>
      </c>
      <c r="B364" s="76"/>
      <c r="C364" s="68" t="s">
        <v>5</v>
      </c>
      <c r="I364" s="30" t="s">
        <v>394</v>
      </c>
      <c r="J364" s="72"/>
      <c r="K364" s="30" t="s">
        <v>397</v>
      </c>
    </row>
    <row r="365" spans="1:12" ht="15.75" customHeight="1">
      <c r="A365" s="69"/>
      <c r="I365" s="73" t="s">
        <v>30</v>
      </c>
      <c r="J365" s="87"/>
      <c r="K365" s="73" t="s">
        <v>30</v>
      </c>
    </row>
    <row r="366" spans="1:12" ht="18.95" customHeight="1">
      <c r="A366" s="82"/>
      <c r="B366" s="55"/>
      <c r="C366" s="55" t="s">
        <v>5</v>
      </c>
      <c r="E366" s="316"/>
      <c r="F366" s="25"/>
      <c r="I366" s="25" t="e">
        <f>+BCKQKD!#REF!</f>
        <v>#REF!</v>
      </c>
      <c r="J366" s="88"/>
      <c r="K366" s="25" t="e">
        <f>+BCKQKD!#REF!</f>
        <v>#REF!</v>
      </c>
    </row>
    <row r="367" spans="1:12" ht="18.95" customHeight="1" thickBot="1">
      <c r="A367" s="69"/>
      <c r="C367" s="68" t="s">
        <v>258</v>
      </c>
      <c r="I367" s="28" t="e">
        <f>+I366</f>
        <v>#REF!</v>
      </c>
      <c r="J367" s="87"/>
      <c r="K367" s="28" t="e">
        <f>+K366</f>
        <v>#REF!</v>
      </c>
    </row>
    <row r="368" spans="1:12" s="111" customFormat="1" ht="18.95" customHeight="1" thickTop="1">
      <c r="E368" s="335"/>
      <c r="G368" s="94"/>
      <c r="I368" s="93"/>
      <c r="J368" s="94"/>
      <c r="K368" s="93"/>
      <c r="L368" s="110"/>
    </row>
    <row r="369" spans="1:12" ht="18.95" customHeight="1">
      <c r="A369" s="97" t="s">
        <v>70</v>
      </c>
      <c r="B369" s="76"/>
      <c r="C369" s="68" t="s">
        <v>6</v>
      </c>
      <c r="G369" s="55"/>
      <c r="I369" s="30" t="s">
        <v>394</v>
      </c>
      <c r="J369" s="72"/>
      <c r="K369" s="30" t="s">
        <v>397</v>
      </c>
    </row>
    <row r="370" spans="1:12" ht="18.95" customHeight="1">
      <c r="A370" s="97"/>
      <c r="B370" s="76"/>
      <c r="C370" s="68"/>
      <c r="G370" s="55"/>
      <c r="I370" s="73" t="s">
        <v>30</v>
      </c>
      <c r="J370" s="87"/>
      <c r="K370" s="73" t="s">
        <v>30</v>
      </c>
    </row>
    <row r="371" spans="1:12" ht="13.5" customHeight="1">
      <c r="A371" s="97"/>
      <c r="B371" s="76"/>
      <c r="C371" s="68"/>
      <c r="G371" s="55"/>
      <c r="I371" s="25" t="e">
        <f>+BCKQKD!#REF!</f>
        <v>#REF!</v>
      </c>
      <c r="J371" s="88"/>
      <c r="K371" s="25" t="e">
        <f>+BCKQKD!#REF!</f>
        <v>#REF!</v>
      </c>
    </row>
    <row r="372" spans="1:12" ht="14.25" customHeight="1" thickBot="1">
      <c r="A372" s="97"/>
      <c r="B372" s="76"/>
      <c r="C372" s="68"/>
      <c r="G372" s="55"/>
      <c r="I372" s="28" t="e">
        <f>+I371</f>
        <v>#REF!</v>
      </c>
      <c r="J372" s="87"/>
      <c r="K372" s="28" t="e">
        <f>+K371</f>
        <v>#REF!</v>
      </c>
    </row>
    <row r="373" spans="1:12" ht="13.5" customHeight="1" thickTop="1">
      <c r="A373" s="97"/>
      <c r="B373" s="76"/>
      <c r="C373" s="68"/>
      <c r="G373" s="55"/>
      <c r="I373" s="29"/>
      <c r="J373" s="87"/>
      <c r="K373" s="29"/>
    </row>
    <row r="374" spans="1:12" ht="18.95" customHeight="1">
      <c r="A374" s="97" t="s">
        <v>104</v>
      </c>
      <c r="B374" s="76"/>
      <c r="C374" s="68" t="s">
        <v>296</v>
      </c>
      <c r="G374" s="55"/>
      <c r="I374" s="30" t="s">
        <v>394</v>
      </c>
      <c r="J374" s="72"/>
      <c r="K374" s="30" t="s">
        <v>397</v>
      </c>
      <c r="L374" s="55"/>
    </row>
    <row r="375" spans="1:12" ht="18.95" customHeight="1">
      <c r="A375" s="97"/>
      <c r="B375" s="76"/>
      <c r="C375" s="68"/>
      <c r="G375" s="55"/>
      <c r="I375" s="73" t="s">
        <v>30</v>
      </c>
      <c r="J375" s="87"/>
      <c r="K375" s="73" t="s">
        <v>30</v>
      </c>
      <c r="L375" s="55"/>
    </row>
    <row r="376" spans="1:12" ht="18.95" customHeight="1">
      <c r="A376" s="97"/>
      <c r="B376" s="76"/>
      <c r="C376" s="68"/>
      <c r="G376" s="55"/>
      <c r="I376" s="25" t="e">
        <f>+BCKQKD!#REF!</f>
        <v>#REF!</v>
      </c>
      <c r="J376" s="88"/>
      <c r="K376" s="25" t="e">
        <f>+BCKQKD!#REF!</f>
        <v>#REF!</v>
      </c>
      <c r="L376" s="55"/>
    </row>
    <row r="377" spans="1:12" s="111" customFormat="1" ht="18.95" customHeight="1" thickBot="1">
      <c r="E377" s="335"/>
      <c r="G377" s="94"/>
      <c r="I377" s="28" t="e">
        <f>+I376</f>
        <v>#REF!</v>
      </c>
      <c r="J377" s="87"/>
      <c r="K377" s="28" t="e">
        <f>+K376</f>
        <v>#REF!</v>
      </c>
      <c r="L377" s="110"/>
    </row>
    <row r="378" spans="1:12" ht="5.25" customHeight="1" thickTop="1">
      <c r="A378" s="55"/>
      <c r="B378" s="55"/>
      <c r="I378" s="55"/>
      <c r="J378" s="55"/>
      <c r="K378" s="55"/>
    </row>
    <row r="379" spans="1:12" ht="18" customHeight="1">
      <c r="A379" s="69"/>
      <c r="C379" s="128"/>
      <c r="D379" s="128"/>
      <c r="E379" s="341"/>
      <c r="F379" s="128"/>
      <c r="G379" s="128"/>
      <c r="H379" s="128"/>
      <c r="I379" s="671" t="s">
        <v>403</v>
      </c>
      <c r="J379" s="671"/>
      <c r="K379" s="671"/>
    </row>
    <row r="380" spans="1:12" s="68" customFormat="1" ht="19.5" customHeight="1">
      <c r="A380" s="69"/>
      <c r="C380" s="129"/>
      <c r="D380" s="129"/>
      <c r="E380" s="342"/>
      <c r="F380" s="129"/>
      <c r="G380" s="130"/>
      <c r="H380" s="129"/>
      <c r="I380" s="671" t="s">
        <v>21</v>
      </c>
      <c r="J380" s="671"/>
      <c r="K380" s="671"/>
      <c r="L380" s="85"/>
    </row>
    <row r="381" spans="1:12" s="68" customFormat="1" ht="16.5" customHeight="1">
      <c r="A381" s="69"/>
      <c r="C381" s="37" t="s">
        <v>26</v>
      </c>
      <c r="D381" s="129"/>
      <c r="E381" s="671" t="s">
        <v>25</v>
      </c>
      <c r="F381" s="671"/>
      <c r="G381" s="671"/>
      <c r="H381" s="129"/>
      <c r="I381" s="671" t="s">
        <v>24</v>
      </c>
      <c r="J381" s="671"/>
      <c r="K381" s="671"/>
      <c r="L381" s="85"/>
    </row>
    <row r="382" spans="1:12" s="68" customFormat="1" ht="17.100000000000001" customHeight="1">
      <c r="A382" s="67"/>
      <c r="C382" s="69"/>
      <c r="E382" s="315"/>
      <c r="G382" s="72"/>
      <c r="I382" s="72"/>
      <c r="J382" s="72"/>
      <c r="K382" s="72"/>
      <c r="L382" s="85"/>
    </row>
    <row r="383" spans="1:12" s="68" customFormat="1" ht="17.100000000000001" customHeight="1">
      <c r="A383" s="67"/>
      <c r="C383" s="69"/>
      <c r="E383" s="315"/>
      <c r="G383" s="72"/>
      <c r="I383" s="72"/>
      <c r="J383" s="72"/>
      <c r="K383" s="72"/>
      <c r="L383" s="85"/>
    </row>
    <row r="384" spans="1:12" s="68" customFormat="1" ht="17.100000000000001" customHeight="1">
      <c r="A384" s="67"/>
      <c r="C384" s="69"/>
      <c r="E384" s="315"/>
      <c r="G384" s="72"/>
      <c r="I384" s="72"/>
      <c r="J384" s="72"/>
      <c r="K384" s="72"/>
      <c r="L384" s="85"/>
    </row>
    <row r="385" spans="1:12" s="68" customFormat="1" ht="17.100000000000001" customHeight="1">
      <c r="A385" s="67"/>
      <c r="C385" s="69"/>
      <c r="E385" s="315"/>
      <c r="G385" s="72"/>
      <c r="I385" s="72"/>
      <c r="J385" s="72"/>
      <c r="K385" s="72"/>
      <c r="L385" s="85"/>
    </row>
    <row r="386" spans="1:12" s="68" customFormat="1" ht="17.100000000000001" customHeight="1">
      <c r="A386" s="67"/>
      <c r="C386" s="69"/>
      <c r="E386" s="315"/>
      <c r="G386" s="72"/>
      <c r="I386" s="72"/>
      <c r="J386" s="72"/>
      <c r="K386" s="72"/>
      <c r="L386" s="85"/>
    </row>
    <row r="387" spans="1:12" s="68" customFormat="1" ht="17.100000000000001" customHeight="1">
      <c r="A387" s="67"/>
      <c r="C387" s="69" t="s">
        <v>371</v>
      </c>
      <c r="E387" s="671" t="s">
        <v>27</v>
      </c>
      <c r="F387" s="671"/>
      <c r="G387" s="671"/>
      <c r="I387" s="671" t="s">
        <v>402</v>
      </c>
      <c r="J387" s="671"/>
      <c r="K387" s="671"/>
      <c r="L387" s="85"/>
    </row>
    <row r="388" spans="1:12" ht="17.100000000000001" customHeight="1">
      <c r="C388" s="82"/>
    </row>
  </sheetData>
  <mergeCells count="27">
    <mergeCell ref="C351:E351"/>
    <mergeCell ref="E204:E205"/>
    <mergeCell ref="E194:E195"/>
    <mergeCell ref="G349:G350"/>
    <mergeCell ref="G204:G205"/>
    <mergeCell ref="I379:K379"/>
    <mergeCell ref="I380:K380"/>
    <mergeCell ref="I381:K381"/>
    <mergeCell ref="I387:K387"/>
    <mergeCell ref="E381:G381"/>
    <mergeCell ref="E387:G387"/>
    <mergeCell ref="I5:K5"/>
    <mergeCell ref="C194:C195"/>
    <mergeCell ref="E119:E120"/>
    <mergeCell ref="C119:C120"/>
    <mergeCell ref="I119:I120"/>
    <mergeCell ref="K119:K120"/>
    <mergeCell ref="H119:H120"/>
    <mergeCell ref="G140:K140"/>
    <mergeCell ref="J119:J120"/>
    <mergeCell ref="G119:G120"/>
    <mergeCell ref="K192:K193"/>
    <mergeCell ref="K194:K195"/>
    <mergeCell ref="E192:E193"/>
    <mergeCell ref="C192:C193"/>
    <mergeCell ref="D119:D120"/>
    <mergeCell ref="F119:F120"/>
  </mergeCells>
  <phoneticPr fontId="0" type="noConversion"/>
  <pageMargins left="0.92" right="0.22" top="0.56999999999999995" bottom="0.3" header="0.28999999999999998" footer="0.18"/>
  <pageSetup firstPageNumber="8" orientation="portrait" useFirstPageNumber="1" r:id="rId1"/>
  <headerFooter alignWithMargins="0">
    <oddFooter>&amp;C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CĐKT</vt:lpstr>
      <vt:lpstr>BCKQKD</vt:lpstr>
      <vt:lpstr>LCTT</vt:lpstr>
      <vt:lpstr>Thuyết minh</vt:lpstr>
      <vt:lpstr>Trang9(CT2)</vt:lpstr>
      <vt:lpstr>11(Trang14)</vt:lpstr>
      <vt:lpstr>TSCD(trang11)</vt:lpstr>
      <vt:lpstr>VCSH</vt:lpstr>
      <vt:lpstr>thuyet minh (2)</vt:lpstr>
      <vt:lpstr>'Thuyết minh'!_Builtin0</vt:lpstr>
      <vt:lpstr>'thuyet minh (2)'!Print_Titles</vt:lpstr>
    </vt:vector>
  </TitlesOfParts>
  <Manager>OK</Manager>
  <Company>VAE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creator>Hung Son</dc:creator>
  <cp:lastModifiedBy>Tommy_Phan</cp:lastModifiedBy>
  <cp:lastPrinted>2017-10-26T04:11:35Z</cp:lastPrinted>
  <dcterms:created xsi:type="dcterms:W3CDTF">1999-04-20T09:28:39Z</dcterms:created>
  <dcterms:modified xsi:type="dcterms:W3CDTF">2017-10-27T02:27:22Z</dcterms:modified>
</cp:coreProperties>
</file>